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ILHA " sheetId="1" r:id="rId1"/>
    <sheet name="Planilha1" sheetId="2" state="hidden" r:id="rId2"/>
    <sheet name="CRONOGRAMA" sheetId="3" state="hidden" r:id="rId3"/>
    <sheet name="CRONOGRAMA FISICO FINANCEIRO" sheetId="4" r:id="rId4"/>
    <sheet name="CALCULO" sheetId="5" r:id="rId5"/>
  </sheets>
  <definedNames>
    <definedName name="_xlnm.Print_Area" localSheetId="4">'CALCULO'!$A$1:$I$100</definedName>
    <definedName name="_xlnm.Print_Area" localSheetId="3">'CRONOGRAMA FISICO FINANCEIRO'!$A$1:$J$42</definedName>
    <definedName name="_xlnm.Print_Area" localSheetId="0">'PLANILHA '!$A$1:$I$104</definedName>
  </definedNames>
  <calcPr fullCalcOnLoad="1"/>
</workbook>
</file>

<file path=xl/sharedStrings.xml><?xml version="1.0" encoding="utf-8"?>
<sst xmlns="http://schemas.openxmlformats.org/spreadsheetml/2006/main" count="602" uniqueCount="229">
  <si>
    <t xml:space="preserve">Planilha Orçamentária </t>
  </si>
  <si>
    <t>ITEM</t>
  </si>
  <si>
    <t>DESCRIÇÃO DOS SERVIÇOS</t>
  </si>
  <si>
    <t>UNID.</t>
  </si>
  <si>
    <t>QUANT.</t>
  </si>
  <si>
    <t>VALOR (R$)</t>
  </si>
  <si>
    <t xml:space="preserve">SERVIÇOS PRELIMINARES </t>
  </si>
  <si>
    <t>1.0</t>
  </si>
  <si>
    <t xml:space="preserve"> m²</t>
  </si>
  <si>
    <t xml:space="preserve">Placa da obra m² </t>
  </si>
  <si>
    <t>1.1</t>
  </si>
  <si>
    <t>1.2</t>
  </si>
  <si>
    <t>1.3</t>
  </si>
  <si>
    <t>1.4</t>
  </si>
  <si>
    <t>1.5</t>
  </si>
  <si>
    <t>Subtotal item 1.0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</si>
  <si>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</si>
  <si>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</si>
  <si>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</si>
  <si>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</si>
  <si>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</si>
  <si>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</si>
  <si>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3.1.2</t>
  </si>
  <si>
    <t>3.0</t>
  </si>
  <si>
    <t>CONCRETO ARMADO PARA FUNDAÇÕES - SAPATAS</t>
  </si>
  <si>
    <t>Concreto armado - para sapatas inclusive arranque dos pilares - (fck=25MPa), incluindo preparo, lançamento, adensamento e cura. Inclusive formas para reutilização 2X.</t>
  </si>
  <si>
    <t>m²</t>
  </si>
  <si>
    <t>Subtotal item 2.0</t>
  </si>
  <si>
    <t>Subtotal item 3.0</t>
  </si>
  <si>
    <t>3.1</t>
  </si>
  <si>
    <t>3.1.1</t>
  </si>
  <si>
    <t>4.1.1</t>
  </si>
  <si>
    <t>4.2.1</t>
  </si>
  <si>
    <t>4.0</t>
  </si>
  <si>
    <t>CONCRETO ARMADO PARA SUPERESTRUTURA - PILARES</t>
  </si>
  <si>
    <t>CONCRETO ARMADO PARA SUPERESTRUTURA - VIGAS DE RESPALDO</t>
  </si>
  <si>
    <t>LAJE PRÉ-MOLDADA</t>
  </si>
  <si>
    <t>4.1</t>
  </si>
  <si>
    <t>4.2</t>
  </si>
  <si>
    <t>4.3</t>
  </si>
  <si>
    <t>4.3.1</t>
  </si>
  <si>
    <t>Subtotal item 4.0</t>
  </si>
  <si>
    <t>5.0</t>
  </si>
  <si>
    <t>5.1.1</t>
  </si>
  <si>
    <t>Subtotal item 5.0</t>
  </si>
  <si>
    <t>6.0</t>
  </si>
  <si>
    <t xml:space="preserve">ESQUADRIAS </t>
  </si>
  <si>
    <t>PORTAS DE FERRO</t>
  </si>
  <si>
    <t>Subtotal item 6.0</t>
  </si>
  <si>
    <t>7.0</t>
  </si>
  <si>
    <t>7.1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</si>
  <si>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</si>
  <si>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</si>
  <si>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</si>
  <si>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</si>
  <si>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</si>
  <si>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</si>
  <si>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</si>
  <si>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</si>
  <si>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</si>
  <si>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>9.1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</si>
  <si>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</si>
  <si>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</si>
  <si>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</si>
  <si>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</si>
  <si>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</si>
  <si>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</si>
  <si>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</si>
  <si>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</si>
  <si>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Subtotal item 10.0</t>
  </si>
  <si>
    <t>11.0</t>
  </si>
  <si>
    <t>Subtotal item 11.0</t>
  </si>
  <si>
    <t>11.1</t>
  </si>
  <si>
    <t>11.2</t>
  </si>
  <si>
    <t>11.3</t>
  </si>
  <si>
    <t xml:space="preserve">PINTURA </t>
  </si>
  <si>
    <t>12.0</t>
  </si>
  <si>
    <t>12.1</t>
  </si>
  <si>
    <t>INSTALAÇÃO ELÉTRICA</t>
  </si>
  <si>
    <r>
      <t>Obra</t>
    </r>
    <r>
      <rPr>
        <sz val="10"/>
        <rFont val="Arial"/>
        <family val="0"/>
      </rPr>
      <t>:</t>
    </r>
  </si>
  <si>
    <r>
      <t>Município</t>
    </r>
    <r>
      <rPr>
        <sz val="10"/>
        <rFont val="Arial"/>
        <family val="0"/>
      </rPr>
      <t>:</t>
    </r>
  </si>
  <si>
    <r>
      <t>Endereço</t>
    </r>
    <r>
      <rPr>
        <sz val="10"/>
        <rFont val="Arial"/>
        <family val="0"/>
      </rPr>
      <t>:</t>
    </r>
  </si>
  <si>
    <t>unid</t>
  </si>
  <si>
    <t>JANELAS DE FERRO</t>
  </si>
  <si>
    <t>Custo total com BDI incluso</t>
  </si>
  <si>
    <t>BDI adotado</t>
  </si>
  <si>
    <t xml:space="preserve"> Codigo</t>
  </si>
  <si>
    <t>Fonte</t>
  </si>
  <si>
    <t>Seinfra</t>
  </si>
  <si>
    <t>PR. UNIT.S/B(R$)</t>
  </si>
  <si>
    <t>PR. UNIT.C/B(R$)</t>
  </si>
  <si>
    <t>Setop</t>
  </si>
  <si>
    <t>Sinapi</t>
  </si>
  <si>
    <t>1.6</t>
  </si>
  <si>
    <t>1.7</t>
  </si>
  <si>
    <t>1.8</t>
  </si>
  <si>
    <t xml:space="preserve"> </t>
  </si>
  <si>
    <t>C0776</t>
  </si>
  <si>
    <t>C0781</t>
  </si>
  <si>
    <t>Escavação manual para bloco de coroamento ou sapata, sem previsão de fôrma. Af_06/2017</t>
  </si>
  <si>
    <t>Lastro de concreto magro, aplicado em blocos de coroamento ou sapatas,  espessura de 3 cm</t>
  </si>
  <si>
    <t xml:space="preserve">  Concretagem de pilares, fck = 25 mpa,  com uso de baldes em edificação    com seção média de pilares menor ou igual a 0,25 m² - lançamento, ade nsamento e acabamento. Af_12/2015</t>
  </si>
  <si>
    <t xml:space="preserve">Calha em chapa de aço galvanizado número 24, desenvolvimento de 33 cm, incluso transporte vertical. </t>
  </si>
  <si>
    <t>Impermeabilização de calha, viga-calha, jardineira c/manta asfáltica .auto-adesiva</t>
  </si>
  <si>
    <t>Chapisco c/ argamassa de cimento e areia s/ peneirar traço 1:4 p/ teto</t>
  </si>
  <si>
    <t>C3121</t>
  </si>
  <si>
    <t xml:space="preserve">Reboco c/ argamassa de cimento e areia peneirada, traço 1:6 </t>
  </si>
  <si>
    <t xml:space="preserve">C1207 </t>
  </si>
  <si>
    <t xml:space="preserve">C3022 </t>
  </si>
  <si>
    <t xml:space="preserve">Emassamento de paredes externas 2 demãos c/massa acrílica </t>
  </si>
  <si>
    <t>Aplicação manual de pintura com tinta látex acrílica em paredes, duas    demãos</t>
  </si>
  <si>
    <t>Luminária tipo calha, de sobrepor, com 1 lâmpada tubular fluorescente  de 36 w, com reator de partida rápida - fornecimento e instalação</t>
  </si>
  <si>
    <t>Tomada média de embutir (1 módulo), 2p+t 10 a, incluindo suporte e pla  ca - fornecimento e instalação</t>
  </si>
  <si>
    <t>Interruptor simples (1 módulo), 10a/250v, incluindo suporte e placa -  fornecimento e instalação</t>
  </si>
  <si>
    <t>ED-49309</t>
  </si>
  <si>
    <t>Cabo isolado pvc 750v 10mm2</t>
  </si>
  <si>
    <t>Cabo isolado pvc 750v 4mm2</t>
  </si>
  <si>
    <t>Cabo isolado pvc 750v 2,5mm2</t>
  </si>
  <si>
    <t>Concretagem de vigas e lajes, fck=20 mpa, para lajes premoldadas com  so de bomba em edificação com área média de lajes maior que 20 m² - lançamento, adensamento e acabamento</t>
  </si>
  <si>
    <t>Chapisco c/ argamassa de cimento e areia s/peneirar traço 1:3 esp.= 5mm p/ parede</t>
  </si>
  <si>
    <t>ED-16660</t>
  </si>
  <si>
    <t>setop</t>
  </si>
  <si>
    <t>INFRA-ESTRUTURA: FUNDAÇÕES  -REFORÇO</t>
  </si>
  <si>
    <t>SUPERESTRUTURA -REFORÇO</t>
  </si>
  <si>
    <t>ED-50253</t>
  </si>
  <si>
    <t>Laje pré-moldada, a revestir, inclusive capeamento e = 4  cm, sc = 100 kg/m2, l = 4,00 m</t>
  </si>
  <si>
    <t>COMP01</t>
  </si>
  <si>
    <t>BATENTE</t>
  </si>
  <si>
    <t>DOBRADIÇA</t>
  </si>
  <si>
    <t>FECHADUARA</t>
  </si>
  <si>
    <t>ALIZAR</t>
  </si>
  <si>
    <t>BARRA  PNE X2</t>
  </si>
  <si>
    <t>BARRA IMPACTO</t>
  </si>
  <si>
    <t>FOLHA</t>
  </si>
  <si>
    <t>VISOR</t>
  </si>
  <si>
    <t>Eletroduto de pvc rígido roscável, dn 25 mm (1"), inclusive conexões, suportes e fixação</t>
  </si>
  <si>
    <t xml:space="preserve"> Aplicação manual de pintura com tinta látex acrílica em teto, duas demãos  </t>
  </si>
  <si>
    <t>CREA</t>
  </si>
  <si>
    <t>Financeiro</t>
  </si>
  <si>
    <t>Físico %</t>
  </si>
  <si>
    <t>TOTAL</t>
  </si>
  <si>
    <t>MÊS 5</t>
  </si>
  <si>
    <t>MÊS 4</t>
  </si>
  <si>
    <t>MÊS 3</t>
  </si>
  <si>
    <t>MÊS 2</t>
  </si>
  <si>
    <t>MÊS 1</t>
  </si>
  <si>
    <t>TOTAL  ETAPAS</t>
  </si>
  <si>
    <t>FÍSICO/ FINANCEIRO</t>
  </si>
  <si>
    <t>ETAPAS/DESCRIÇÃO</t>
  </si>
  <si>
    <t>CÓDIGO</t>
  </si>
  <si>
    <t>VALOR DO CONVÊNIO:</t>
  </si>
  <si>
    <t>CRONOGRAMA FÍSICO-FINANCEIRO</t>
  </si>
  <si>
    <t>Observações: Os Serviços não conteplados em planilhas serão passivo de aditivo.</t>
  </si>
  <si>
    <t>SÉRGIO RENATO SILVA DE SÁ</t>
  </si>
  <si>
    <t>108.066/D</t>
  </si>
  <si>
    <t>SECRETARIA DE EDUCAÇÃO</t>
  </si>
  <si>
    <t>OBRA: REFORMA  E AMPLIAÇÃO ( BANHEIROS ,DML,VESTIÁRIOS DA QUADRA E DEPÓSITO ) DA ESCOLA MUNICIPAL MARIA LOUDES GOMES</t>
  </si>
  <si>
    <t>LOCAL: Rua Juquinha Pinto s/n -Centro</t>
  </si>
  <si>
    <t>ED-48438</t>
  </si>
  <si>
    <t>Porta de abrir tipo veneziana com guarnição,  - Fornecimento e instalações   PF 01 (80 x 210), conforme projeto de esquadrias, inclusive ferragens</t>
  </si>
  <si>
    <t>Janela de aço de correr com 4 folhas para vidro, com batente, ferragens e pintura anticorrosiva. Exclusive vidros, alisar e contramarco. Fornecimento e instalação</t>
  </si>
  <si>
    <t>ED-50669</t>
  </si>
  <si>
    <t>Contudor para calha tubo descida 75 mm</t>
  </si>
  <si>
    <t>11.4</t>
  </si>
  <si>
    <t>11.5</t>
  </si>
  <si>
    <t xml:space="preserve">Emassamento de tetos externas 2 demãos c/massa acrílica </t>
  </si>
  <si>
    <t xml:space="preserve">Pintura esmalte </t>
  </si>
  <si>
    <t>Subtotal item 16.0</t>
  </si>
  <si>
    <t>SUPERESTRUTURA</t>
  </si>
  <si>
    <t xml:space="preserve">INFRA-ESTRUTURA: FUNDAÇÕES  </t>
  </si>
  <si>
    <t>ED-50544</t>
  </si>
  <si>
    <t>Piso ceramica aplicado em piso acabamento esmaltadoem ambientes internos , PEI IV,assentado com argamassa industrial  e rejuntamento</t>
  </si>
  <si>
    <t>ED-50771</t>
  </si>
  <si>
    <t>Rodapé emceramica PEIV, altura 10cm, inclusive rejuntamento</t>
  </si>
  <si>
    <t>ED-48408</t>
  </si>
  <si>
    <t>Engradamento para cobertura de duas águas  em telha fibrocimento</t>
  </si>
  <si>
    <t>ED-48424</t>
  </si>
  <si>
    <t>Telha  fibrocimento 6 mm</t>
  </si>
  <si>
    <t>Cumeeira telha fibrocimento</t>
  </si>
  <si>
    <t>ED-48401</t>
  </si>
  <si>
    <t>PRAZO DA OBRA: 3 MÊS</t>
  </si>
  <si>
    <t>REFORMA  E REFORÇO ESTRUTURAL DA ACADEMIA DA SAÚDE</t>
  </si>
  <si>
    <t>LONTRA- MG</t>
  </si>
  <si>
    <t>PRÇA JANUARIO VELOSO S/N -CENTRO</t>
  </si>
  <si>
    <t>Remoção de calhas</t>
  </si>
  <si>
    <t>ED-48511</t>
  </si>
  <si>
    <t>Remoção de telhas onduladas</t>
  </si>
  <si>
    <t>ED-48457</t>
  </si>
  <si>
    <t>Demolição de engradamento para reapreveitamento</t>
  </si>
  <si>
    <t>ED-48497</t>
  </si>
  <si>
    <t>Remoção de portas</t>
  </si>
  <si>
    <t>ED-48441</t>
  </si>
  <si>
    <t>Demolição de concreto armado</t>
  </si>
  <si>
    <t>RO-41558</t>
  </si>
  <si>
    <t>Forma de madeirit</t>
  </si>
  <si>
    <t>ED-50600</t>
  </si>
  <si>
    <t>Lona</t>
  </si>
  <si>
    <t>5.10</t>
  </si>
  <si>
    <t>5.2.0</t>
  </si>
  <si>
    <t>5.21</t>
  </si>
  <si>
    <t>6.1</t>
  </si>
  <si>
    <t>6.2</t>
  </si>
  <si>
    <t>6.3</t>
  </si>
  <si>
    <t>6.4</t>
  </si>
  <si>
    <t>6.5</t>
  </si>
  <si>
    <t xml:space="preserve">COBERTURA  </t>
  </si>
  <si>
    <t>8.3</t>
  </si>
  <si>
    <t>11.6</t>
  </si>
  <si>
    <t>11.7</t>
  </si>
  <si>
    <t>LIMPEZA DE OBRA</t>
  </si>
  <si>
    <t>ED-50266</t>
  </si>
  <si>
    <t>Limpeza final para entrega de obra</t>
  </si>
  <si>
    <t>LIMPEZA FINAL DE OBRA</t>
  </si>
  <si>
    <t>DATA:26/11/2021</t>
  </si>
  <si>
    <t>MEMORIAL DE CALCULO</t>
  </si>
  <si>
    <t>3X1,5</t>
  </si>
  <si>
    <t>104,75*1,03</t>
  </si>
  <si>
    <t>45*0,18</t>
  </si>
  <si>
    <t>45+1,2*1,5*2</t>
  </si>
  <si>
    <t>4X1</t>
  </si>
  <si>
    <t>3,6*0,4*0,15*4</t>
  </si>
  <si>
    <t>5,6*4*0,45*0,2</t>
  </si>
  <si>
    <t>6*1,68</t>
  </si>
  <si>
    <t>2*1,5*1,2</t>
  </si>
  <si>
    <t>15*0,33</t>
  </si>
  <si>
    <t>SECRETARIA  DE SAÚDE</t>
  </si>
  <si>
    <t>CREA MG 108.066/D</t>
  </si>
  <si>
    <t xml:space="preserve">SECRETARIA  DE SAÚDE </t>
  </si>
  <si>
    <t>DATA: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</si>
</sst>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"/>
    <numFmt numFmtId="178" formatCode="&quot;R$ &quot;#,##0.00"/>
    <numFmt numFmtId="179" formatCode="0.0000"/>
    <numFmt numFmtId="180" formatCode="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49" fontId="2" fillId="33" borderId="10" xfId="0" applyNumberFormat="1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2" fillId="33" borderId="17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vertical="justify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50" fillId="0" borderId="0" xfId="0" applyFont="1" applyFill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justify"/>
    </xf>
    <xf numFmtId="2" fontId="0" fillId="0" borderId="16" xfId="0" applyNumberFormat="1" applyFont="1" applyBorder="1" applyAlignment="1">
      <alignment horizontal="center"/>
    </xf>
    <xf numFmtId="4" fontId="0" fillId="34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23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justify"/>
    </xf>
    <xf numFmtId="0" fontId="0" fillId="35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10" xfId="50" applyBorder="1" applyAlignment="1">
      <alignment horizontal="left" vertical="center" wrapText="1"/>
      <protection/>
    </xf>
    <xf numFmtId="0" fontId="5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171" fontId="0" fillId="0" borderId="10" xfId="63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6" fillId="36" borderId="14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25" xfId="0" applyBorder="1" applyAlignment="1">
      <alignment vertical="center"/>
    </xf>
    <xf numFmtId="0" fontId="2" fillId="36" borderId="14" xfId="0" applyFont="1" applyFill="1" applyBorder="1" applyAlignment="1">
      <alignment wrapText="1"/>
    </xf>
    <xf numFmtId="0" fontId="2" fillId="36" borderId="26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center" wrapText="1"/>
    </xf>
    <xf numFmtId="178" fontId="8" fillId="36" borderId="27" xfId="0" applyNumberFormat="1" applyFont="1" applyFill="1" applyBorder="1" applyAlignment="1">
      <alignment vertical="top" wrapText="1"/>
    </xf>
    <xf numFmtId="49" fontId="8" fillId="36" borderId="27" xfId="0" applyNumberFormat="1" applyFont="1" applyFill="1" applyBorder="1" applyAlignment="1">
      <alignment horizontal="center" vertical="top" wrapText="1"/>
    </xf>
    <xf numFmtId="10" fontId="8" fillId="36" borderId="28" xfId="0" applyNumberFormat="1" applyFont="1" applyFill="1" applyBorder="1" applyAlignment="1">
      <alignment vertical="top" wrapText="1"/>
    </xf>
    <xf numFmtId="49" fontId="8" fillId="36" borderId="28" xfId="0" applyNumberFormat="1" applyFont="1" applyFill="1" applyBorder="1" applyAlignment="1">
      <alignment horizontal="center" vertical="top" wrapText="1"/>
    </xf>
    <xf numFmtId="4" fontId="9" fillId="36" borderId="29" xfId="0" applyNumberFormat="1" applyFont="1" applyFill="1" applyBorder="1" applyAlignment="1">
      <alignment vertical="top" wrapText="1"/>
    </xf>
    <xf numFmtId="10" fontId="6" fillId="36" borderId="30" xfId="0" applyNumberFormat="1" applyFont="1" applyFill="1" applyBorder="1" applyAlignment="1">
      <alignment vertical="top" wrapText="1"/>
    </xf>
    <xf numFmtId="10" fontId="6" fillId="36" borderId="30" xfId="64" applyNumberFormat="1" applyFont="1" applyFill="1" applyBorder="1" applyAlignment="1">
      <alignment vertical="top" wrapText="1"/>
    </xf>
    <xf numFmtId="10" fontId="9" fillId="36" borderId="30" xfId="0" applyNumberFormat="1" applyFont="1" applyFill="1" applyBorder="1" applyAlignment="1">
      <alignment vertical="top" wrapText="1"/>
    </xf>
    <xf numFmtId="49" fontId="9" fillId="36" borderId="29" xfId="0" applyNumberFormat="1" applyFont="1" applyFill="1" applyBorder="1" applyAlignment="1">
      <alignment horizontal="center" vertical="top" wrapText="1"/>
    </xf>
    <xf numFmtId="49" fontId="9" fillId="36" borderId="30" xfId="0" applyNumberFormat="1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wrapText="1"/>
    </xf>
    <xf numFmtId="4" fontId="0" fillId="36" borderId="0" xfId="0" applyNumberFormat="1" applyFill="1" applyAlignment="1">
      <alignment/>
    </xf>
    <xf numFmtId="178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2" fillId="36" borderId="3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0" fillId="0" borderId="34" xfId="0" applyBorder="1" applyAlignment="1">
      <alignment vertical="center"/>
    </xf>
    <xf numFmtId="0" fontId="0" fillId="36" borderId="0" xfId="0" applyFill="1" applyBorder="1" applyAlignment="1">
      <alignment wrapText="1"/>
    </xf>
    <xf numFmtId="0" fontId="3" fillId="0" borderId="34" xfId="0" applyFont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4" xfId="0" applyFill="1" applyBorder="1" applyAlignment="1">
      <alignment/>
    </xf>
    <xf numFmtId="0" fontId="7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wrapText="1"/>
    </xf>
    <xf numFmtId="0" fontId="0" fillId="36" borderId="15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5" xfId="0" applyFill="1" applyBorder="1" applyAlignment="1">
      <alignment wrapText="1"/>
    </xf>
    <xf numFmtId="0" fontId="0" fillId="36" borderId="36" xfId="0" applyFill="1" applyBorder="1" applyAlignment="1">
      <alignment/>
    </xf>
    <xf numFmtId="0" fontId="2" fillId="36" borderId="25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justify" wrapText="1"/>
    </xf>
    <xf numFmtId="2" fontId="0" fillId="0" borderId="1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4" fontId="51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vertical="justify"/>
    </xf>
    <xf numFmtId="0" fontId="2" fillId="33" borderId="37" xfId="0" applyFont="1" applyFill="1" applyBorder="1" applyAlignment="1">
      <alignment horizontal="center" vertical="justify"/>
    </xf>
    <xf numFmtId="0" fontId="2" fillId="33" borderId="38" xfId="0" applyFont="1" applyFill="1" applyBorder="1" applyAlignment="1">
      <alignment horizontal="center" vertical="justify"/>
    </xf>
    <xf numFmtId="0" fontId="2" fillId="0" borderId="26" xfId="0" applyFont="1" applyBorder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justify"/>
    </xf>
    <xf numFmtId="10" fontId="2" fillId="0" borderId="17" xfId="0" applyNumberFormat="1" applyFont="1" applyBorder="1" applyAlignment="1">
      <alignment horizontal="center"/>
    </xf>
    <xf numFmtId="10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justify"/>
    </xf>
    <xf numFmtId="0" fontId="2" fillId="0" borderId="34" xfId="0" applyFont="1" applyBorder="1" applyAlignment="1">
      <alignment horizontal="left" vertical="justify"/>
    </xf>
    <xf numFmtId="14" fontId="2" fillId="0" borderId="2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justify" wrapText="1"/>
    </xf>
    <xf numFmtId="0" fontId="2" fillId="33" borderId="37" xfId="0" applyFont="1" applyFill="1" applyBorder="1" applyAlignment="1">
      <alignment horizontal="center" vertical="justify" wrapText="1"/>
    </xf>
    <xf numFmtId="0" fontId="2" fillId="33" borderId="38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/>
    </xf>
    <xf numFmtId="0" fontId="2" fillId="33" borderId="33" xfId="0" applyFont="1" applyFill="1" applyBorder="1" applyAlignment="1">
      <alignment horizontal="center" vertical="justify"/>
    </xf>
    <xf numFmtId="0" fontId="2" fillId="33" borderId="40" xfId="0" applyFont="1" applyFill="1" applyBorder="1" applyAlignment="1">
      <alignment horizontal="center" vertical="justify"/>
    </xf>
    <xf numFmtId="0" fontId="2" fillId="33" borderId="41" xfId="0" applyFont="1" applyFill="1" applyBorder="1" applyAlignment="1">
      <alignment horizontal="center" vertical="justify"/>
    </xf>
    <xf numFmtId="0" fontId="2" fillId="33" borderId="42" xfId="0" applyFont="1" applyFill="1" applyBorder="1" applyAlignment="1">
      <alignment horizontal="center" vertical="justify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36" borderId="43" xfId="0" applyFill="1" applyBorder="1" applyAlignment="1">
      <alignment horizontal="center" vertical="top" wrapText="1"/>
    </xf>
    <xf numFmtId="0" fontId="0" fillId="36" borderId="44" xfId="0" applyFill="1" applyBorder="1" applyAlignment="1">
      <alignment horizontal="center" vertical="top" wrapText="1"/>
    </xf>
    <xf numFmtId="178" fontId="2" fillId="36" borderId="45" xfId="0" applyNumberFormat="1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wrapText="1"/>
    </xf>
    <xf numFmtId="0" fontId="11" fillId="36" borderId="37" xfId="0" applyFont="1" applyFill="1" applyBorder="1" applyAlignment="1">
      <alignment horizontal="center" wrapText="1"/>
    </xf>
    <xf numFmtId="0" fontId="11" fillId="36" borderId="38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vertical="center" wrapText="1"/>
    </xf>
    <xf numFmtId="0" fontId="4" fillId="37" borderId="26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vertical="center" wrapText="1"/>
    </xf>
    <xf numFmtId="0" fontId="4" fillId="37" borderId="35" xfId="0" applyFont="1" applyFill="1" applyBorder="1" applyAlignment="1">
      <alignment vertical="center" wrapText="1"/>
    </xf>
    <xf numFmtId="0" fontId="2" fillId="36" borderId="25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/>
    </xf>
    <xf numFmtId="0" fontId="10" fillId="37" borderId="37" xfId="0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0" fillId="36" borderId="29" xfId="0" applyFill="1" applyBorder="1" applyAlignment="1">
      <alignment vertical="top" wrapText="1"/>
    </xf>
    <xf numFmtId="0" fontId="2" fillId="36" borderId="47" xfId="0" applyFont="1" applyFill="1" applyBorder="1" applyAlignment="1">
      <alignment horizontal="left" vertical="center"/>
    </xf>
    <xf numFmtId="0" fontId="2" fillId="36" borderId="48" xfId="0" applyFont="1" applyFill="1" applyBorder="1" applyAlignment="1">
      <alignment horizontal="left" vertical="center" wrapText="1"/>
    </xf>
    <xf numFmtId="0" fontId="2" fillId="36" borderId="47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49" fontId="9" fillId="36" borderId="29" xfId="0" applyNumberFormat="1" applyFont="1" applyFill="1" applyBorder="1" applyAlignment="1">
      <alignment vertical="top" wrapText="1"/>
    </xf>
    <xf numFmtId="0" fontId="3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6" borderId="51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horizontal="left" vertical="center"/>
    </xf>
    <xf numFmtId="0" fontId="0" fillId="36" borderId="30" xfId="0" applyFill="1" applyBorder="1" applyAlignment="1">
      <alignment vertical="top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4" fontId="2" fillId="33" borderId="55" xfId="0" applyNumberFormat="1" applyFont="1" applyFill="1" applyBorder="1" applyAlignment="1">
      <alignment horizontal="center" vertical="center"/>
    </xf>
    <xf numFmtId="4" fontId="2" fillId="33" borderId="5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  <cellStyle name="Vírgula 3" xfId="6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8</xdr:col>
      <xdr:colOff>771525</xdr:colOff>
      <xdr:row>0</xdr:row>
      <xdr:rowOff>1352550</xdr:rowOff>
    </xdr:to>
    <xdr:pic>
      <xdr:nvPicPr>
        <xdr:cNvPr id="1" name="Imagem 2" descr="C:\Users\notebook\Desktop\CABEÇARI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391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9</xdr:col>
      <xdr:colOff>962025</xdr:colOff>
      <xdr:row>0</xdr:row>
      <xdr:rowOff>1438275</xdr:rowOff>
    </xdr:to>
    <xdr:pic>
      <xdr:nvPicPr>
        <xdr:cNvPr id="1" name="Imagem 2" descr="C:\Users\notebook\Downloads\WhatsApp Image 2022-04-13 at 11.58.3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3354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8</xdr:col>
      <xdr:colOff>838200</xdr:colOff>
      <xdr:row>0</xdr:row>
      <xdr:rowOff>1362075</xdr:rowOff>
    </xdr:to>
    <xdr:pic>
      <xdr:nvPicPr>
        <xdr:cNvPr id="1" name="Imagem 2" descr="C:\Users\notebook\Downloads\WhatsApp Image 2022-04-13 at 11.58.3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515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110" zoomScaleNormal="98" zoomScaleSheetLayoutView="110" zoomScalePageLayoutView="0" workbookViewId="0" topLeftCell="A1">
      <selection activeCell="I99" sqref="I99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58.003906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161"/>
      <c r="B1" s="162"/>
      <c r="C1" s="162"/>
      <c r="D1" s="162"/>
      <c r="E1" s="162"/>
      <c r="F1" s="162"/>
      <c r="G1" s="162"/>
      <c r="H1" s="162"/>
      <c r="I1" s="163"/>
    </row>
    <row r="2" spans="1:9" ht="18" customHeight="1" thickBot="1">
      <c r="A2" s="164" t="s">
        <v>225</v>
      </c>
      <c r="B2" s="165"/>
      <c r="C2" s="165"/>
      <c r="D2" s="165"/>
      <c r="E2" s="165"/>
      <c r="F2" s="165"/>
      <c r="G2" s="165"/>
      <c r="H2" s="165"/>
      <c r="I2" s="166"/>
    </row>
    <row r="3" spans="1:3" ht="10.5" customHeight="1" thickBot="1">
      <c r="A3" s="7"/>
      <c r="B3" s="7"/>
      <c r="C3" s="7"/>
    </row>
    <row r="4" spans="1:9" ht="26.25" customHeight="1" thickBot="1">
      <c r="A4" s="12" t="s">
        <v>79</v>
      </c>
      <c r="B4" s="160" t="s">
        <v>181</v>
      </c>
      <c r="C4" s="160"/>
      <c r="D4" s="160"/>
      <c r="E4" s="151"/>
      <c r="F4" s="151" t="s">
        <v>228</v>
      </c>
      <c r="G4" s="175">
        <v>44662</v>
      </c>
      <c r="H4" s="176"/>
      <c r="I4" s="70" t="s">
        <v>85</v>
      </c>
    </row>
    <row r="5" spans="1:9" ht="12.75">
      <c r="A5" s="13" t="s">
        <v>80</v>
      </c>
      <c r="B5" s="173" t="s">
        <v>182</v>
      </c>
      <c r="C5" s="173"/>
      <c r="D5" s="173"/>
      <c r="E5" s="173"/>
      <c r="F5" s="173"/>
      <c r="G5" s="173"/>
      <c r="H5" s="174"/>
      <c r="I5" s="171">
        <v>0.25</v>
      </c>
    </row>
    <row r="6" spans="1:9" ht="13.5" thickBot="1">
      <c r="A6" s="14" t="s">
        <v>81</v>
      </c>
      <c r="B6" s="185" t="s">
        <v>183</v>
      </c>
      <c r="C6" s="185"/>
      <c r="D6" s="185"/>
      <c r="E6" s="185"/>
      <c r="F6" s="185"/>
      <c r="G6" s="185"/>
      <c r="H6" s="186"/>
      <c r="I6" s="172"/>
    </row>
    <row r="7" spans="1:9" ht="15.75" thickBot="1">
      <c r="A7" s="167" t="s">
        <v>0</v>
      </c>
      <c r="B7" s="168"/>
      <c r="C7" s="168"/>
      <c r="D7" s="168"/>
      <c r="E7" s="168"/>
      <c r="F7" s="168"/>
      <c r="G7" s="168"/>
      <c r="H7" s="168"/>
      <c r="I7" s="169"/>
    </row>
    <row r="8" ht="5.25" customHeight="1"/>
    <row r="9" spans="1:9" ht="12.75">
      <c r="A9" s="2" t="s">
        <v>1</v>
      </c>
      <c r="B9" s="2" t="s">
        <v>86</v>
      </c>
      <c r="C9" s="2" t="s">
        <v>87</v>
      </c>
      <c r="D9" s="9" t="s">
        <v>2</v>
      </c>
      <c r="E9" s="2" t="s">
        <v>3</v>
      </c>
      <c r="F9" s="2" t="s">
        <v>4</v>
      </c>
      <c r="G9" s="3" t="s">
        <v>89</v>
      </c>
      <c r="H9" s="3" t="s">
        <v>90</v>
      </c>
      <c r="I9" s="4" t="s">
        <v>5</v>
      </c>
    </row>
    <row r="10" spans="1:9" ht="7.5" customHeight="1" thickBot="1">
      <c r="A10" s="49"/>
      <c r="B10" s="49"/>
      <c r="C10" s="49"/>
      <c r="D10" s="50"/>
      <c r="E10" s="49"/>
      <c r="F10" s="49"/>
      <c r="G10" s="34"/>
      <c r="H10" s="34"/>
      <c r="I10" s="34"/>
    </row>
    <row r="11" spans="1:9" ht="13.5" thickBot="1">
      <c r="A11" s="10" t="s">
        <v>7</v>
      </c>
      <c r="B11" s="22"/>
      <c r="C11" s="22"/>
      <c r="D11" s="170" t="s">
        <v>6</v>
      </c>
      <c r="E11" s="158"/>
      <c r="F11" s="158"/>
      <c r="G11" s="158"/>
      <c r="H11" s="158"/>
      <c r="I11" s="159"/>
    </row>
    <row r="12" spans="1:10" ht="12.75">
      <c r="A12" s="25" t="s">
        <v>10</v>
      </c>
      <c r="B12" s="71" t="s">
        <v>120</v>
      </c>
      <c r="C12" s="71" t="s">
        <v>91</v>
      </c>
      <c r="D12" s="26" t="s">
        <v>9</v>
      </c>
      <c r="E12" s="71" t="s">
        <v>8</v>
      </c>
      <c r="F12" s="51">
        <v>4.5</v>
      </c>
      <c r="G12" s="55">
        <v>184.08</v>
      </c>
      <c r="H12" s="53">
        <v>230.1</v>
      </c>
      <c r="I12" s="56">
        <v>1035.45</v>
      </c>
      <c r="J12">
        <f>F14*H14</f>
        <v>1190.0267</v>
      </c>
    </row>
    <row r="13" spans="1:9" ht="12.75">
      <c r="A13" s="25" t="s">
        <v>11</v>
      </c>
      <c r="B13" s="72" t="s">
        <v>158</v>
      </c>
      <c r="C13" s="71" t="s">
        <v>91</v>
      </c>
      <c r="D13" s="75" t="s">
        <v>184</v>
      </c>
      <c r="E13" s="76" t="s">
        <v>26</v>
      </c>
      <c r="F13" s="54">
        <v>15</v>
      </c>
      <c r="G13" s="55">
        <v>6.42</v>
      </c>
      <c r="H13" s="53">
        <v>8.03</v>
      </c>
      <c r="I13" s="56">
        <v>120.45</v>
      </c>
    </row>
    <row r="14" spans="1:9" ht="12.75">
      <c r="A14" s="25" t="s">
        <v>12</v>
      </c>
      <c r="B14" s="74" t="s">
        <v>185</v>
      </c>
      <c r="C14" s="71" t="s">
        <v>91</v>
      </c>
      <c r="D14" s="75" t="s">
        <v>186</v>
      </c>
      <c r="E14" s="76" t="s">
        <v>26</v>
      </c>
      <c r="F14" s="54">
        <v>107.89</v>
      </c>
      <c r="G14" s="55">
        <v>8.82</v>
      </c>
      <c r="H14" s="53">
        <v>11.03</v>
      </c>
      <c r="I14" s="56">
        <v>1190.03</v>
      </c>
    </row>
    <row r="15" spans="1:9" ht="12.75">
      <c r="A15" s="25" t="s">
        <v>13</v>
      </c>
      <c r="B15" s="72" t="s">
        <v>187</v>
      </c>
      <c r="C15" s="71" t="s">
        <v>91</v>
      </c>
      <c r="D15" s="137" t="s">
        <v>188</v>
      </c>
      <c r="E15" s="73" t="s">
        <v>26</v>
      </c>
      <c r="F15" s="54">
        <v>107.89</v>
      </c>
      <c r="G15" s="55">
        <v>19.68</v>
      </c>
      <c r="H15" s="53">
        <v>24.6</v>
      </c>
      <c r="I15" s="56">
        <v>2654.09</v>
      </c>
    </row>
    <row r="16" spans="1:9" ht="12.75">
      <c r="A16" s="25" t="s">
        <v>14</v>
      </c>
      <c r="B16" s="72" t="s">
        <v>189</v>
      </c>
      <c r="C16" s="71" t="s">
        <v>91</v>
      </c>
      <c r="D16" s="137" t="s">
        <v>190</v>
      </c>
      <c r="E16" s="73" t="s">
        <v>26</v>
      </c>
      <c r="F16" s="54">
        <v>6</v>
      </c>
      <c r="G16" s="55">
        <v>13.64</v>
      </c>
      <c r="H16" s="53">
        <v>17.05</v>
      </c>
      <c r="I16" s="56">
        <v>102.3</v>
      </c>
    </row>
    <row r="17" spans="1:9" ht="12.75">
      <c r="A17" s="25" t="s">
        <v>93</v>
      </c>
      <c r="B17" s="72" t="s">
        <v>191</v>
      </c>
      <c r="C17" s="71" t="s">
        <v>91</v>
      </c>
      <c r="D17" s="137" t="s">
        <v>192</v>
      </c>
      <c r="E17" s="73" t="s">
        <v>16</v>
      </c>
      <c r="F17" s="54">
        <v>8.1</v>
      </c>
      <c r="G17" s="52">
        <v>257</v>
      </c>
      <c r="H17" s="53">
        <v>321.25</v>
      </c>
      <c r="I17" s="153">
        <v>2602.12</v>
      </c>
    </row>
    <row r="18" spans="1:9" ht="12.75">
      <c r="A18" s="25" t="s">
        <v>94</v>
      </c>
      <c r="B18" s="72" t="s">
        <v>193</v>
      </c>
      <c r="C18" s="71" t="s">
        <v>91</v>
      </c>
      <c r="D18" s="137" t="s">
        <v>194</v>
      </c>
      <c r="E18" s="73" t="s">
        <v>26</v>
      </c>
      <c r="F18" s="54">
        <v>48.6</v>
      </c>
      <c r="G18" s="55">
        <v>50.3</v>
      </c>
      <c r="H18" s="53">
        <v>62.88</v>
      </c>
      <c r="I18" s="56">
        <v>3055.97</v>
      </c>
    </row>
    <row r="19" spans="1:9" ht="12.75">
      <c r="A19" s="25" t="s">
        <v>95</v>
      </c>
      <c r="B19" s="72" t="s">
        <v>195</v>
      </c>
      <c r="C19" s="71" t="s">
        <v>91</v>
      </c>
      <c r="D19" s="8" t="s">
        <v>196</v>
      </c>
      <c r="E19" s="73" t="s">
        <v>8</v>
      </c>
      <c r="F19" s="138">
        <v>45</v>
      </c>
      <c r="G19" s="55">
        <v>2.28</v>
      </c>
      <c r="H19" s="53">
        <v>2.85</v>
      </c>
      <c r="I19" s="56">
        <v>128.25</v>
      </c>
    </row>
    <row r="20" spans="1:9" ht="12.75">
      <c r="A20" s="156" t="s">
        <v>15</v>
      </c>
      <c r="B20" s="156"/>
      <c r="C20" s="156"/>
      <c r="D20" s="156"/>
      <c r="E20" s="156"/>
      <c r="F20" s="156"/>
      <c r="G20" s="156"/>
      <c r="H20" s="19"/>
      <c r="I20" s="1">
        <f>SUM(I12:I19)</f>
        <v>10888.66</v>
      </c>
    </row>
    <row r="21" spans="1:9" ht="9" customHeight="1" thickBot="1">
      <c r="A21" s="49"/>
      <c r="B21" s="49"/>
      <c r="C21" s="49"/>
      <c r="D21" s="50"/>
      <c r="E21" s="49"/>
      <c r="F21" s="49"/>
      <c r="G21" s="34"/>
      <c r="H21" s="34"/>
      <c r="I21" s="34"/>
    </row>
    <row r="22" spans="1:9" ht="13.5" thickBot="1">
      <c r="A22" s="10" t="s">
        <v>19</v>
      </c>
      <c r="B22" s="22"/>
      <c r="C22" s="22"/>
      <c r="D22" s="170" t="s">
        <v>18</v>
      </c>
      <c r="E22" s="158"/>
      <c r="F22" s="158"/>
      <c r="G22" s="158"/>
      <c r="H22" s="158"/>
      <c r="I22" s="159"/>
    </row>
    <row r="23" spans="1:9" ht="25.5">
      <c r="A23" s="73" t="s">
        <v>20</v>
      </c>
      <c r="B23" s="24">
        <v>96522</v>
      </c>
      <c r="C23" s="32" t="s">
        <v>92</v>
      </c>
      <c r="D23" s="33" t="s">
        <v>99</v>
      </c>
      <c r="E23" s="27" t="s">
        <v>16</v>
      </c>
      <c r="F23" s="51">
        <v>4</v>
      </c>
      <c r="G23" s="56">
        <v>104.88</v>
      </c>
      <c r="H23" s="53">
        <v>131.1</v>
      </c>
      <c r="I23" s="53">
        <v>524.4</v>
      </c>
    </row>
    <row r="24" spans="1:9" ht="12.75">
      <c r="A24" s="73" t="s">
        <v>21</v>
      </c>
      <c r="B24" s="24">
        <v>101616</v>
      </c>
      <c r="C24" s="24" t="s">
        <v>92</v>
      </c>
      <c r="D24" s="26" t="s">
        <v>17</v>
      </c>
      <c r="E24" s="24" t="s">
        <v>26</v>
      </c>
      <c r="F24" s="51">
        <v>4</v>
      </c>
      <c r="G24" s="56">
        <v>4.33</v>
      </c>
      <c r="H24" s="53">
        <v>5.41</v>
      </c>
      <c r="I24" s="53">
        <v>21.64</v>
      </c>
    </row>
    <row r="25" spans="1:9" ht="12.75">
      <c r="A25" s="156" t="s">
        <v>27</v>
      </c>
      <c r="B25" s="156"/>
      <c r="C25" s="156"/>
      <c r="D25" s="156"/>
      <c r="E25" s="156"/>
      <c r="F25" s="156"/>
      <c r="G25" s="156"/>
      <c r="H25" s="19"/>
      <c r="I25" s="1">
        <f>SUM(I23:I24)</f>
        <v>546.04</v>
      </c>
    </row>
    <row r="26" spans="1:9" ht="13.5" thickBot="1">
      <c r="A26" s="49"/>
      <c r="B26" s="49"/>
      <c r="C26" s="49"/>
      <c r="D26" s="50"/>
      <c r="E26" s="49"/>
      <c r="F26" s="49"/>
      <c r="G26" s="34"/>
      <c r="H26" s="34"/>
      <c r="I26" s="34"/>
    </row>
    <row r="27" spans="1:9" ht="13.5" thickBot="1">
      <c r="A27" s="10" t="s">
        <v>23</v>
      </c>
      <c r="B27" s="22"/>
      <c r="C27" s="22"/>
      <c r="D27" s="170" t="s">
        <v>122</v>
      </c>
      <c r="E27" s="158"/>
      <c r="F27" s="158"/>
      <c r="G27" s="158"/>
      <c r="H27" s="158"/>
      <c r="I27" s="159"/>
    </row>
    <row r="28" spans="1:9" ht="12.75">
      <c r="A28" s="25" t="s">
        <v>29</v>
      </c>
      <c r="B28" s="25"/>
      <c r="C28" s="25"/>
      <c r="D28" s="61" t="s">
        <v>24</v>
      </c>
      <c r="E28" s="25"/>
      <c r="F28" s="25"/>
      <c r="G28" s="28"/>
      <c r="H28" s="28"/>
      <c r="I28" s="28"/>
    </row>
    <row r="29" spans="1:9" ht="25.5">
      <c r="A29" s="24" t="s">
        <v>30</v>
      </c>
      <c r="B29" s="24">
        <v>96617</v>
      </c>
      <c r="C29" s="32" t="s">
        <v>92</v>
      </c>
      <c r="D29" s="62" t="s">
        <v>100</v>
      </c>
      <c r="E29" s="60" t="s">
        <v>26</v>
      </c>
      <c r="F29" s="77">
        <v>4</v>
      </c>
      <c r="G29" s="55">
        <v>14.16</v>
      </c>
      <c r="H29" s="55">
        <v>17.7</v>
      </c>
      <c r="I29" s="55">
        <v>70.8</v>
      </c>
    </row>
    <row r="30" spans="1:9" ht="38.25">
      <c r="A30" s="24" t="s">
        <v>22</v>
      </c>
      <c r="B30" s="24">
        <v>95969</v>
      </c>
      <c r="C30" s="24" t="s">
        <v>92</v>
      </c>
      <c r="D30" s="57" t="s">
        <v>25</v>
      </c>
      <c r="E30" s="24" t="s">
        <v>16</v>
      </c>
      <c r="F30" s="77">
        <v>4</v>
      </c>
      <c r="G30" s="56">
        <v>1400</v>
      </c>
      <c r="H30" s="55">
        <v>1750</v>
      </c>
      <c r="I30" s="55">
        <v>7000</v>
      </c>
    </row>
    <row r="31" spans="1:9" ht="12.75">
      <c r="A31" s="156" t="s">
        <v>28</v>
      </c>
      <c r="B31" s="156"/>
      <c r="C31" s="156"/>
      <c r="D31" s="156"/>
      <c r="E31" s="156"/>
      <c r="F31" s="156"/>
      <c r="G31" s="156"/>
      <c r="H31" s="19"/>
      <c r="I31" s="1">
        <f>SUM(I29:I30)</f>
        <v>7070.8</v>
      </c>
    </row>
    <row r="32" spans="1:9" ht="13.5" thickBot="1">
      <c r="A32" s="49"/>
      <c r="B32" s="49"/>
      <c r="C32" s="49"/>
      <c r="D32" s="50"/>
      <c r="E32" s="49"/>
      <c r="F32" s="49"/>
      <c r="G32" s="34"/>
      <c r="H32" s="34"/>
      <c r="I32" s="34"/>
    </row>
    <row r="33" spans="1:10" ht="13.5" thickBot="1">
      <c r="A33" s="10" t="s">
        <v>33</v>
      </c>
      <c r="B33" s="22"/>
      <c r="C33" s="22"/>
      <c r="D33" s="170" t="s">
        <v>123</v>
      </c>
      <c r="E33" s="158"/>
      <c r="F33" s="158"/>
      <c r="G33" s="158"/>
      <c r="H33" s="158"/>
      <c r="I33" s="159"/>
      <c r="J33" s="39"/>
    </row>
    <row r="34" spans="1:10" ht="12.75">
      <c r="A34" s="25" t="s">
        <v>37</v>
      </c>
      <c r="B34" s="25"/>
      <c r="C34" s="25"/>
      <c r="D34" s="16" t="s">
        <v>34</v>
      </c>
      <c r="E34" s="25"/>
      <c r="F34" s="25"/>
      <c r="G34" s="28"/>
      <c r="H34" s="28"/>
      <c r="I34" s="28"/>
      <c r="J34" s="39"/>
    </row>
    <row r="35" spans="1:10" ht="38.25">
      <c r="A35" s="24" t="s">
        <v>31</v>
      </c>
      <c r="B35" s="24">
        <v>95969</v>
      </c>
      <c r="C35" s="24" t="s">
        <v>92</v>
      </c>
      <c r="D35" s="35" t="s">
        <v>101</v>
      </c>
      <c r="E35" s="24" t="s">
        <v>16</v>
      </c>
      <c r="F35" s="54">
        <v>0.86</v>
      </c>
      <c r="G35" s="56">
        <v>1400</v>
      </c>
      <c r="H35" s="56">
        <v>1750</v>
      </c>
      <c r="I35" s="56">
        <v>1505</v>
      </c>
      <c r="J35" s="117"/>
    </row>
    <row r="36" spans="1:10" ht="25.5">
      <c r="A36" s="24" t="s">
        <v>38</v>
      </c>
      <c r="B36" s="24"/>
      <c r="C36" s="24"/>
      <c r="D36" s="15" t="s">
        <v>35</v>
      </c>
      <c r="E36" s="24"/>
      <c r="F36" s="54"/>
      <c r="G36" s="29"/>
      <c r="H36" s="56"/>
      <c r="I36" s="56"/>
      <c r="J36" s="39"/>
    </row>
    <row r="37" spans="1:10" ht="38.25">
      <c r="A37" s="24" t="s">
        <v>32</v>
      </c>
      <c r="B37" s="24">
        <v>92724</v>
      </c>
      <c r="C37" s="24" t="s">
        <v>92</v>
      </c>
      <c r="D37" s="35" t="s">
        <v>118</v>
      </c>
      <c r="E37" s="73" t="s">
        <v>16</v>
      </c>
      <c r="F37" s="54">
        <v>2.02</v>
      </c>
      <c r="G37" s="56">
        <v>1400</v>
      </c>
      <c r="H37" s="56">
        <v>1750</v>
      </c>
      <c r="I37" s="56">
        <v>3535</v>
      </c>
      <c r="J37" s="38"/>
    </row>
    <row r="38" spans="1:10" ht="19.5" customHeight="1">
      <c r="A38" s="73" t="s">
        <v>39</v>
      </c>
      <c r="B38" s="24"/>
      <c r="C38" s="24"/>
      <c r="D38" s="15" t="s">
        <v>36</v>
      </c>
      <c r="E38" s="24"/>
      <c r="F38" s="54"/>
      <c r="G38" s="29"/>
      <c r="H38" s="56"/>
      <c r="I38" s="56"/>
      <c r="J38" s="39"/>
    </row>
    <row r="39" spans="1:10" ht="25.5">
      <c r="A39" s="73" t="s">
        <v>40</v>
      </c>
      <c r="B39" s="73" t="s">
        <v>124</v>
      </c>
      <c r="C39" s="24" t="s">
        <v>91</v>
      </c>
      <c r="D39" s="78" t="s">
        <v>125</v>
      </c>
      <c r="E39" s="24" t="s">
        <v>26</v>
      </c>
      <c r="F39" s="54">
        <v>45.08</v>
      </c>
      <c r="G39" s="56">
        <v>96.91</v>
      </c>
      <c r="H39" s="56">
        <v>121.14</v>
      </c>
      <c r="I39" s="56">
        <v>5460.99</v>
      </c>
      <c r="J39" s="38"/>
    </row>
    <row r="40" spans="1:10" ht="12.75">
      <c r="A40" s="156" t="s">
        <v>41</v>
      </c>
      <c r="B40" s="156"/>
      <c r="C40" s="156"/>
      <c r="D40" s="156"/>
      <c r="E40" s="156"/>
      <c r="F40" s="156"/>
      <c r="G40" s="156"/>
      <c r="H40" s="19"/>
      <c r="I40" s="1">
        <f>SUM(I35:I39)</f>
        <v>10500.99</v>
      </c>
      <c r="J40" s="39"/>
    </row>
    <row r="41" spans="1:9" ht="12.75">
      <c r="A41" s="49"/>
      <c r="B41" s="49"/>
      <c r="C41" s="49"/>
      <c r="D41" s="50"/>
      <c r="E41" s="49"/>
      <c r="F41" s="49"/>
      <c r="G41" s="34"/>
      <c r="H41" s="34"/>
      <c r="I41" s="34"/>
    </row>
    <row r="42" spans="1:9" ht="13.5" thickBot="1">
      <c r="A42" s="49"/>
      <c r="B42" s="49"/>
      <c r="C42" s="49"/>
      <c r="D42" s="58"/>
      <c r="E42" s="49"/>
      <c r="F42" s="49"/>
      <c r="G42" s="34"/>
      <c r="H42" s="34"/>
      <c r="I42" s="34"/>
    </row>
    <row r="43" spans="1:9" ht="13.5" thickBot="1">
      <c r="A43" s="10" t="s">
        <v>42</v>
      </c>
      <c r="B43" s="22"/>
      <c r="C43" s="22"/>
      <c r="D43" s="177" t="s">
        <v>46</v>
      </c>
      <c r="E43" s="178"/>
      <c r="F43" s="178"/>
      <c r="G43" s="178"/>
      <c r="H43" s="178"/>
      <c r="I43" s="179"/>
    </row>
    <row r="44" spans="1:9" ht="12.75">
      <c r="A44" s="73" t="s">
        <v>197</v>
      </c>
      <c r="B44" s="24"/>
      <c r="C44" s="24"/>
      <c r="D44" s="15" t="s">
        <v>47</v>
      </c>
      <c r="E44" s="24"/>
      <c r="F44" s="24"/>
      <c r="G44" s="28"/>
      <c r="H44" s="28"/>
      <c r="I44" s="28"/>
    </row>
    <row r="45" spans="1:10" ht="65.25" customHeight="1">
      <c r="A45" s="73" t="s">
        <v>43</v>
      </c>
      <c r="B45" s="24">
        <v>100701</v>
      </c>
      <c r="C45" s="24" t="s">
        <v>92</v>
      </c>
      <c r="D45" s="75" t="s">
        <v>159</v>
      </c>
      <c r="E45" s="73" t="s">
        <v>26</v>
      </c>
      <c r="F45" s="24">
        <v>10.08</v>
      </c>
      <c r="G45" s="56">
        <v>404.69</v>
      </c>
      <c r="H45" s="56">
        <v>505.86</v>
      </c>
      <c r="I45" s="56">
        <v>5099.07</v>
      </c>
      <c r="J45" s="40"/>
    </row>
    <row r="46" spans="1:9" ht="33" customHeight="1">
      <c r="A46" s="73" t="s">
        <v>198</v>
      </c>
      <c r="B46" s="24"/>
      <c r="C46" s="24"/>
      <c r="D46" s="15" t="s">
        <v>83</v>
      </c>
      <c r="E46" s="24"/>
      <c r="F46" s="24"/>
      <c r="G46" s="29"/>
      <c r="H46" s="56"/>
      <c r="I46" s="56"/>
    </row>
    <row r="47" spans="1:10" ht="44.25" customHeight="1">
      <c r="A47" s="73" t="s">
        <v>199</v>
      </c>
      <c r="B47" s="24">
        <v>94562</v>
      </c>
      <c r="C47" s="24" t="s">
        <v>92</v>
      </c>
      <c r="D47" s="80" t="s">
        <v>160</v>
      </c>
      <c r="E47" s="73" t="s">
        <v>26</v>
      </c>
      <c r="F47" s="24">
        <v>3.6</v>
      </c>
      <c r="G47" s="56">
        <v>612.22</v>
      </c>
      <c r="H47" s="56">
        <v>765.28</v>
      </c>
      <c r="I47" s="56">
        <v>2755.01</v>
      </c>
      <c r="J47" s="40"/>
    </row>
    <row r="48" spans="1:9" ht="12.75">
      <c r="A48" s="156" t="s">
        <v>44</v>
      </c>
      <c r="B48" s="156"/>
      <c r="C48" s="156"/>
      <c r="D48" s="156"/>
      <c r="E48" s="156"/>
      <c r="F48" s="156"/>
      <c r="G48" s="156"/>
      <c r="H48" s="19"/>
      <c r="I48" s="1">
        <f>SUM(I45:I47)</f>
        <v>7854.08</v>
      </c>
    </row>
    <row r="49" spans="1:9" ht="13.5" thickBot="1">
      <c r="A49" s="49"/>
      <c r="B49" s="49"/>
      <c r="C49" s="49"/>
      <c r="D49" s="50"/>
      <c r="E49" s="49"/>
      <c r="F49" s="49"/>
      <c r="G49" s="34"/>
      <c r="H49" s="34"/>
      <c r="I49" s="34"/>
    </row>
    <row r="50" spans="1:9" ht="13.5" thickBot="1">
      <c r="A50" s="10" t="s">
        <v>45</v>
      </c>
      <c r="B50" s="22"/>
      <c r="C50" s="22"/>
      <c r="D50" s="157" t="s">
        <v>205</v>
      </c>
      <c r="E50" s="158"/>
      <c r="F50" s="158"/>
      <c r="G50" s="158"/>
      <c r="H50" s="158"/>
      <c r="I50" s="159"/>
    </row>
    <row r="51" spans="1:10" ht="25.5">
      <c r="A51" s="71" t="s">
        <v>200</v>
      </c>
      <c r="B51" s="71" t="s">
        <v>174</v>
      </c>
      <c r="C51" s="81" t="s">
        <v>121</v>
      </c>
      <c r="D51" s="75" t="s">
        <v>175</v>
      </c>
      <c r="E51" s="46" t="s">
        <v>26</v>
      </c>
      <c r="F51" s="51">
        <v>60</v>
      </c>
      <c r="G51" s="56">
        <v>70.05</v>
      </c>
      <c r="H51" s="56">
        <v>87.56</v>
      </c>
      <c r="I51" s="56">
        <v>5253.6</v>
      </c>
      <c r="J51" s="38"/>
    </row>
    <row r="52" spans="1:10" ht="12.75">
      <c r="A52" s="71" t="s">
        <v>201</v>
      </c>
      <c r="B52" s="73" t="s">
        <v>176</v>
      </c>
      <c r="C52" s="81" t="s">
        <v>121</v>
      </c>
      <c r="D52" s="82" t="s">
        <v>177</v>
      </c>
      <c r="E52" s="27" t="s">
        <v>26</v>
      </c>
      <c r="F52" s="51">
        <v>60</v>
      </c>
      <c r="G52" s="56">
        <v>30.63</v>
      </c>
      <c r="H52" s="56">
        <v>38.29</v>
      </c>
      <c r="I52" s="56">
        <v>2297.4</v>
      </c>
      <c r="J52" s="38"/>
    </row>
    <row r="53" spans="1:10" ht="19.5" customHeight="1">
      <c r="A53" s="71" t="s">
        <v>202</v>
      </c>
      <c r="B53" s="73" t="s">
        <v>179</v>
      </c>
      <c r="C53" s="81" t="s">
        <v>121</v>
      </c>
      <c r="D53" s="82" t="s">
        <v>178</v>
      </c>
      <c r="E53" s="27" t="s">
        <v>51</v>
      </c>
      <c r="F53" s="51">
        <v>15</v>
      </c>
      <c r="G53" s="56">
        <v>26.55</v>
      </c>
      <c r="H53" s="56">
        <v>33.19</v>
      </c>
      <c r="I53" s="56">
        <v>497.85</v>
      </c>
      <c r="J53" s="41"/>
    </row>
    <row r="54" spans="1:10" ht="25.5">
      <c r="A54" s="71" t="s">
        <v>203</v>
      </c>
      <c r="B54" s="24">
        <v>94227</v>
      </c>
      <c r="C54" s="83" t="s">
        <v>92</v>
      </c>
      <c r="D54" s="33" t="s">
        <v>102</v>
      </c>
      <c r="E54" s="27" t="s">
        <v>51</v>
      </c>
      <c r="F54" s="51">
        <v>15</v>
      </c>
      <c r="G54" s="56">
        <v>78.56</v>
      </c>
      <c r="H54" s="56">
        <v>98.2</v>
      </c>
      <c r="I54" s="153">
        <v>1473</v>
      </c>
      <c r="J54" s="38"/>
    </row>
    <row r="55" spans="1:9" ht="12.75">
      <c r="A55" s="71" t="s">
        <v>204</v>
      </c>
      <c r="B55" s="73" t="s">
        <v>161</v>
      </c>
      <c r="C55" s="83" t="s">
        <v>91</v>
      </c>
      <c r="D55" s="75" t="s">
        <v>162</v>
      </c>
      <c r="E55" s="27" t="s">
        <v>51</v>
      </c>
      <c r="F55" s="51">
        <v>6.4</v>
      </c>
      <c r="G55" s="56">
        <v>77.42</v>
      </c>
      <c r="H55" s="56">
        <v>96.78</v>
      </c>
      <c r="I55" s="56">
        <v>619.39</v>
      </c>
    </row>
    <row r="56" spans="1:9" ht="12.75">
      <c r="A56" s="25"/>
      <c r="B56" s="24"/>
      <c r="C56" s="83"/>
      <c r="D56" s="141"/>
      <c r="E56" s="27"/>
      <c r="F56" s="54"/>
      <c r="G56" s="56"/>
      <c r="H56" s="56"/>
      <c r="I56" s="56"/>
    </row>
    <row r="57" spans="1:9" ht="12.75">
      <c r="A57" s="156" t="s">
        <v>48</v>
      </c>
      <c r="B57" s="156"/>
      <c r="C57" s="156"/>
      <c r="D57" s="155"/>
      <c r="E57" s="156"/>
      <c r="F57" s="156"/>
      <c r="G57" s="156"/>
      <c r="H57" s="19"/>
      <c r="I57" s="1">
        <f>SUM(I51:I55)</f>
        <v>10141.24</v>
      </c>
    </row>
    <row r="58" spans="1:9" ht="13.5" thickBot="1">
      <c r="A58" s="49"/>
      <c r="B58" s="49"/>
      <c r="C58" s="49"/>
      <c r="D58" s="50"/>
      <c r="E58" s="49"/>
      <c r="F58" s="49"/>
      <c r="G58" s="34"/>
      <c r="H58" s="34"/>
      <c r="I58" s="34"/>
    </row>
    <row r="59" spans="1:9" ht="13.5" thickBot="1">
      <c r="A59" s="10" t="s">
        <v>49</v>
      </c>
      <c r="B59" s="22"/>
      <c r="C59" s="22"/>
      <c r="D59" s="170" t="s">
        <v>54</v>
      </c>
      <c r="E59" s="158"/>
      <c r="F59" s="158"/>
      <c r="G59" s="158"/>
      <c r="H59" s="158"/>
      <c r="I59" s="159"/>
    </row>
    <row r="60" spans="1:10" ht="25.5">
      <c r="A60" s="73" t="s">
        <v>50</v>
      </c>
      <c r="B60" s="73">
        <v>98562</v>
      </c>
      <c r="C60" s="73" t="s">
        <v>92</v>
      </c>
      <c r="D60" s="43" t="s">
        <v>103</v>
      </c>
      <c r="E60" s="24" t="s">
        <v>26</v>
      </c>
      <c r="F60" s="145">
        <v>4.95</v>
      </c>
      <c r="G60" s="56">
        <v>31.47</v>
      </c>
      <c r="H60" s="56">
        <v>39.34</v>
      </c>
      <c r="I60" s="56">
        <v>194.72</v>
      </c>
      <c r="J60" s="34"/>
    </row>
    <row r="61" spans="1:10" ht="12.75">
      <c r="A61" s="156" t="s">
        <v>52</v>
      </c>
      <c r="B61" s="156"/>
      <c r="C61" s="156"/>
      <c r="D61" s="156"/>
      <c r="E61" s="156"/>
      <c r="F61" s="156"/>
      <c r="G61" s="156"/>
      <c r="H61" s="19"/>
      <c r="I61" s="146">
        <f>SUM(I60)</f>
        <v>194.72</v>
      </c>
      <c r="J61" s="34" t="s">
        <v>96</v>
      </c>
    </row>
    <row r="62" spans="1:9" ht="13.5" thickBot="1">
      <c r="A62" s="49"/>
      <c r="B62" s="49"/>
      <c r="C62" s="49"/>
      <c r="D62" s="50"/>
      <c r="E62" s="49"/>
      <c r="F62" s="49"/>
      <c r="G62" s="34"/>
      <c r="H62" s="34"/>
      <c r="I62" s="34"/>
    </row>
    <row r="63" spans="1:9" ht="13.5" thickBot="1">
      <c r="A63" s="10" t="s">
        <v>53</v>
      </c>
      <c r="B63" s="22"/>
      <c r="C63" s="22"/>
      <c r="D63" s="182" t="s">
        <v>59</v>
      </c>
      <c r="E63" s="183"/>
      <c r="F63" s="183"/>
      <c r="G63" s="183"/>
      <c r="H63" s="183"/>
      <c r="I63" s="184"/>
    </row>
    <row r="64" spans="1:9" ht="29.25" customHeight="1">
      <c r="A64" s="71" t="s">
        <v>55</v>
      </c>
      <c r="B64" s="47" t="s">
        <v>97</v>
      </c>
      <c r="C64" s="25" t="s">
        <v>88</v>
      </c>
      <c r="D64" s="36" t="s">
        <v>119</v>
      </c>
      <c r="E64" s="25" t="s">
        <v>26</v>
      </c>
      <c r="F64" s="139">
        <v>40</v>
      </c>
      <c r="G64" s="142">
        <v>4.23</v>
      </c>
      <c r="H64" s="56">
        <v>5.29</v>
      </c>
      <c r="I64" s="53">
        <v>211.6</v>
      </c>
    </row>
    <row r="65" spans="1:9" ht="25.5">
      <c r="A65" s="71" t="s">
        <v>56</v>
      </c>
      <c r="B65" s="48" t="s">
        <v>98</v>
      </c>
      <c r="C65" s="25" t="s">
        <v>88</v>
      </c>
      <c r="D65" s="33" t="s">
        <v>104</v>
      </c>
      <c r="E65" s="24" t="s">
        <v>26</v>
      </c>
      <c r="F65" s="139">
        <v>45</v>
      </c>
      <c r="G65" s="31">
        <v>4.23</v>
      </c>
      <c r="H65" s="53">
        <v>5.29</v>
      </c>
      <c r="I65" s="56">
        <v>238.05</v>
      </c>
    </row>
    <row r="66" spans="1:10" ht="12.75">
      <c r="A66" s="71" t="s">
        <v>206</v>
      </c>
      <c r="B66" s="73" t="s">
        <v>105</v>
      </c>
      <c r="C66" s="24" t="s">
        <v>88</v>
      </c>
      <c r="D66" s="37" t="s">
        <v>106</v>
      </c>
      <c r="E66" s="24" t="s">
        <v>26</v>
      </c>
      <c r="F66" s="139">
        <v>85</v>
      </c>
      <c r="G66" s="56">
        <v>26</v>
      </c>
      <c r="H66" s="53">
        <v>32.5</v>
      </c>
      <c r="I66" s="56">
        <v>2762.5</v>
      </c>
      <c r="J66" s="38"/>
    </row>
    <row r="67" spans="1:9" ht="12.75">
      <c r="A67" s="156" t="s">
        <v>57</v>
      </c>
      <c r="B67" s="156"/>
      <c r="C67" s="156"/>
      <c r="D67" s="156"/>
      <c r="E67" s="156"/>
      <c r="F67" s="156"/>
      <c r="G67" s="156"/>
      <c r="H67" s="19"/>
      <c r="I67" s="1">
        <f>SUM(I64:I66)</f>
        <v>3212.15</v>
      </c>
    </row>
    <row r="68" spans="1:9" ht="13.5" thickBot="1">
      <c r="A68" s="49"/>
      <c r="B68" s="49"/>
      <c r="C68" s="49"/>
      <c r="D68" s="50"/>
      <c r="E68" s="49"/>
      <c r="F68" s="49"/>
      <c r="G68" s="34"/>
      <c r="H68" s="34"/>
      <c r="I68" s="34"/>
    </row>
    <row r="69" spans="1:9" ht="13.5" thickBot="1">
      <c r="A69" s="10" t="s">
        <v>58</v>
      </c>
      <c r="B69" s="22"/>
      <c r="C69" s="22"/>
      <c r="D69" s="170" t="s">
        <v>62</v>
      </c>
      <c r="E69" s="158"/>
      <c r="F69" s="158"/>
      <c r="G69" s="158"/>
      <c r="H69" s="158"/>
      <c r="I69" s="159"/>
    </row>
    <row r="70" spans="1:9" ht="38.25">
      <c r="A70" s="71" t="s">
        <v>58</v>
      </c>
      <c r="B70" s="84" t="s">
        <v>170</v>
      </c>
      <c r="C70" s="64" t="s">
        <v>91</v>
      </c>
      <c r="D70" s="75" t="s">
        <v>171</v>
      </c>
      <c r="E70" s="64" t="s">
        <v>26</v>
      </c>
      <c r="F70" s="144">
        <v>104.75</v>
      </c>
      <c r="G70" s="63">
        <v>57.48</v>
      </c>
      <c r="H70" s="63">
        <v>71.85</v>
      </c>
      <c r="I70" s="63">
        <v>7526.29</v>
      </c>
    </row>
    <row r="71" spans="1:9" ht="12.75">
      <c r="A71" s="71" t="s">
        <v>60</v>
      </c>
      <c r="B71" s="84" t="s">
        <v>172</v>
      </c>
      <c r="C71" s="84" t="s">
        <v>91</v>
      </c>
      <c r="D71" s="75" t="s">
        <v>173</v>
      </c>
      <c r="E71" s="64" t="s">
        <v>51</v>
      </c>
      <c r="F71" s="144">
        <v>270</v>
      </c>
      <c r="G71" s="63">
        <v>9.42</v>
      </c>
      <c r="H71" s="63">
        <v>11.78</v>
      </c>
      <c r="I71" s="63">
        <v>3180.6</v>
      </c>
    </row>
    <row r="72" spans="1:9" ht="12.75">
      <c r="A72" s="156" t="s">
        <v>61</v>
      </c>
      <c r="B72" s="156"/>
      <c r="C72" s="156"/>
      <c r="D72" s="156"/>
      <c r="E72" s="156"/>
      <c r="F72" s="156"/>
      <c r="G72" s="156"/>
      <c r="H72" s="19"/>
      <c r="I72" s="1">
        <f>SUM(I70:I71)</f>
        <v>10706.89</v>
      </c>
    </row>
    <row r="73" spans="1:9" ht="13.5" thickBot="1">
      <c r="A73" s="49"/>
      <c r="B73" s="49"/>
      <c r="C73" s="49"/>
      <c r="D73" s="50"/>
      <c r="E73" s="49"/>
      <c r="F73" s="49"/>
      <c r="G73" s="34"/>
      <c r="H73" s="34"/>
      <c r="I73" s="34"/>
    </row>
    <row r="74" spans="1:9" ht="12.75">
      <c r="A74" s="17" t="s">
        <v>63</v>
      </c>
      <c r="B74" s="23"/>
      <c r="C74" s="23"/>
      <c r="D74" s="157" t="s">
        <v>75</v>
      </c>
      <c r="E74" s="180"/>
      <c r="F74" s="180"/>
      <c r="G74" s="180"/>
      <c r="H74" s="180"/>
      <c r="I74" s="181"/>
    </row>
    <row r="75" spans="1:10" ht="36" customHeight="1">
      <c r="A75" s="73" t="s">
        <v>64</v>
      </c>
      <c r="B75" s="73" t="s">
        <v>107</v>
      </c>
      <c r="C75" s="24" t="s">
        <v>88</v>
      </c>
      <c r="D75" s="33" t="s">
        <v>109</v>
      </c>
      <c r="E75" s="24" t="s">
        <v>26</v>
      </c>
      <c r="F75" s="54">
        <v>40</v>
      </c>
      <c r="G75" s="143">
        <v>10</v>
      </c>
      <c r="H75" s="56">
        <v>12.5</v>
      </c>
      <c r="I75" s="56">
        <v>500</v>
      </c>
      <c r="J75" s="38"/>
    </row>
    <row r="76" spans="1:10" ht="33.75" customHeight="1">
      <c r="A76" s="73" t="s">
        <v>65</v>
      </c>
      <c r="B76" s="73" t="s">
        <v>107</v>
      </c>
      <c r="C76" s="24" t="s">
        <v>88</v>
      </c>
      <c r="D76" s="75" t="s">
        <v>165</v>
      </c>
      <c r="E76" s="24" t="s">
        <v>26</v>
      </c>
      <c r="F76" s="54">
        <v>45</v>
      </c>
      <c r="G76" s="56">
        <v>10</v>
      </c>
      <c r="H76" s="56">
        <v>12.5</v>
      </c>
      <c r="I76" s="56">
        <v>562.5</v>
      </c>
      <c r="J76" s="38"/>
    </row>
    <row r="77" spans="1:10" ht="35.25" customHeight="1">
      <c r="A77" s="73" t="s">
        <v>66</v>
      </c>
      <c r="B77" s="24">
        <v>88489</v>
      </c>
      <c r="C77" s="24" t="s">
        <v>92</v>
      </c>
      <c r="D77" s="33" t="s">
        <v>110</v>
      </c>
      <c r="E77" s="24" t="s">
        <v>26</v>
      </c>
      <c r="F77" s="54">
        <v>580</v>
      </c>
      <c r="G77" s="56">
        <v>11.15</v>
      </c>
      <c r="H77" s="56">
        <v>13.94</v>
      </c>
      <c r="I77" s="56">
        <v>8085.2</v>
      </c>
      <c r="J77" s="38"/>
    </row>
    <row r="78" spans="1:10" ht="35.25" customHeight="1">
      <c r="A78" s="73" t="s">
        <v>67</v>
      </c>
      <c r="B78" s="24">
        <v>88488</v>
      </c>
      <c r="C78" s="24" t="s">
        <v>92</v>
      </c>
      <c r="D78" s="85" t="s">
        <v>136</v>
      </c>
      <c r="E78" s="24" t="s">
        <v>26</v>
      </c>
      <c r="F78" s="54">
        <v>45</v>
      </c>
      <c r="G78" s="56">
        <v>12.61</v>
      </c>
      <c r="H78" s="56">
        <v>15.76</v>
      </c>
      <c r="I78" s="56">
        <v>709.2</v>
      </c>
      <c r="J78" s="38"/>
    </row>
    <row r="79" spans="1:10" ht="20.25" customHeight="1">
      <c r="A79" s="73" t="s">
        <v>68</v>
      </c>
      <c r="B79" s="73" t="s">
        <v>108</v>
      </c>
      <c r="C79" s="24" t="s">
        <v>88</v>
      </c>
      <c r="D79" s="31" t="s">
        <v>166</v>
      </c>
      <c r="E79" s="24" t="s">
        <v>26</v>
      </c>
      <c r="F79" s="54">
        <v>58.36</v>
      </c>
      <c r="G79" s="143">
        <v>20.74</v>
      </c>
      <c r="H79" s="56">
        <v>25.93</v>
      </c>
      <c r="I79" s="56">
        <v>1513.27</v>
      </c>
      <c r="J79" s="44"/>
    </row>
    <row r="80" spans="1:9" ht="12.75">
      <c r="A80" s="155" t="s">
        <v>69</v>
      </c>
      <c r="B80" s="155"/>
      <c r="C80" s="155"/>
      <c r="D80" s="155"/>
      <c r="E80" s="155"/>
      <c r="F80" s="155"/>
      <c r="G80" s="155"/>
      <c r="H80" s="21"/>
      <c r="I80" s="18">
        <f>SUM(I75:I79)</f>
        <v>11370.170000000002</v>
      </c>
    </row>
    <row r="81" spans="1:9" ht="13.5" thickBot="1">
      <c r="A81" s="49"/>
      <c r="B81" s="49"/>
      <c r="C81" s="49"/>
      <c r="D81" s="50"/>
      <c r="E81" s="49"/>
      <c r="F81" s="49"/>
      <c r="G81" s="34"/>
      <c r="H81" s="34"/>
      <c r="I81" s="34"/>
    </row>
    <row r="82" spans="1:9" ht="13.5" thickBot="1">
      <c r="A82" s="10" t="s">
        <v>70</v>
      </c>
      <c r="B82" s="22"/>
      <c r="C82" s="22"/>
      <c r="D82" s="157" t="s">
        <v>78</v>
      </c>
      <c r="E82" s="158"/>
      <c r="F82" s="158"/>
      <c r="G82" s="158"/>
      <c r="H82" s="158"/>
      <c r="I82" s="159"/>
    </row>
    <row r="83" spans="1:10" ht="38.25">
      <c r="A83" s="73" t="s">
        <v>72</v>
      </c>
      <c r="B83" s="24">
        <v>97586</v>
      </c>
      <c r="C83" s="45" t="s">
        <v>92</v>
      </c>
      <c r="D83" s="33" t="s">
        <v>111</v>
      </c>
      <c r="E83" s="24" t="s">
        <v>82</v>
      </c>
      <c r="F83" s="51">
        <v>4</v>
      </c>
      <c r="G83" s="56">
        <v>122.67</v>
      </c>
      <c r="H83" s="53">
        <v>153.34</v>
      </c>
      <c r="I83" s="53">
        <v>613.36</v>
      </c>
      <c r="J83" s="38"/>
    </row>
    <row r="84" spans="1:10" ht="22.5" customHeight="1">
      <c r="A84" s="73" t="s">
        <v>73</v>
      </c>
      <c r="B84" s="24">
        <v>91996</v>
      </c>
      <c r="C84" s="45" t="s">
        <v>92</v>
      </c>
      <c r="D84" s="33" t="s">
        <v>112</v>
      </c>
      <c r="E84" s="24" t="s">
        <v>82</v>
      </c>
      <c r="F84" s="51">
        <v>4</v>
      </c>
      <c r="G84" s="56">
        <v>23.54</v>
      </c>
      <c r="H84" s="53">
        <v>29.43</v>
      </c>
      <c r="I84" s="53">
        <v>117.72</v>
      </c>
      <c r="J84" s="38"/>
    </row>
    <row r="85" spans="1:10" ht="25.5">
      <c r="A85" s="73" t="s">
        <v>74</v>
      </c>
      <c r="B85" s="24">
        <v>91953</v>
      </c>
      <c r="C85" s="45" t="s">
        <v>92</v>
      </c>
      <c r="D85" s="59" t="s">
        <v>113</v>
      </c>
      <c r="E85" s="24" t="s">
        <v>82</v>
      </c>
      <c r="F85" s="51">
        <v>1</v>
      </c>
      <c r="G85" s="56">
        <v>19.84</v>
      </c>
      <c r="H85" s="53">
        <v>24.8</v>
      </c>
      <c r="I85" s="53">
        <v>24.8</v>
      </c>
      <c r="J85" s="38"/>
    </row>
    <row r="86" spans="1:10" ht="25.5">
      <c r="A86" s="73" t="s">
        <v>163</v>
      </c>
      <c r="B86" s="140" t="s">
        <v>114</v>
      </c>
      <c r="C86" s="24" t="s">
        <v>91</v>
      </c>
      <c r="D86" s="75" t="s">
        <v>135</v>
      </c>
      <c r="E86" s="24" t="s">
        <v>51</v>
      </c>
      <c r="F86" s="51">
        <v>15</v>
      </c>
      <c r="G86" s="56">
        <v>14.31</v>
      </c>
      <c r="H86" s="53">
        <v>17.89</v>
      </c>
      <c r="I86" s="53">
        <v>268.35</v>
      </c>
      <c r="J86" s="38"/>
    </row>
    <row r="87" spans="1:10" ht="12.75">
      <c r="A87" s="73" t="s">
        <v>164</v>
      </c>
      <c r="B87" s="89">
        <v>91932</v>
      </c>
      <c r="C87" s="73" t="s">
        <v>92</v>
      </c>
      <c r="D87" s="82" t="s">
        <v>115</v>
      </c>
      <c r="E87" s="76" t="s">
        <v>51</v>
      </c>
      <c r="F87" s="51">
        <v>15</v>
      </c>
      <c r="G87" s="56">
        <v>13.23</v>
      </c>
      <c r="H87" s="53">
        <v>16.54</v>
      </c>
      <c r="I87" s="53">
        <v>248.1</v>
      </c>
      <c r="J87" s="38"/>
    </row>
    <row r="88" spans="1:10" ht="12.75">
      <c r="A88" s="73" t="s">
        <v>207</v>
      </c>
      <c r="B88" s="90">
        <v>91928</v>
      </c>
      <c r="C88" s="83" t="s">
        <v>92</v>
      </c>
      <c r="D88" s="42" t="s">
        <v>116</v>
      </c>
      <c r="E88" s="27" t="s">
        <v>51</v>
      </c>
      <c r="F88" s="51">
        <v>20</v>
      </c>
      <c r="G88" s="56">
        <v>5.81</v>
      </c>
      <c r="H88" s="53">
        <v>7.26</v>
      </c>
      <c r="I88" s="53">
        <v>145.2</v>
      </c>
      <c r="J88" s="38"/>
    </row>
    <row r="89" spans="1:10" ht="12.75">
      <c r="A89" s="73" t="s">
        <v>208</v>
      </c>
      <c r="B89" s="88">
        <v>91926</v>
      </c>
      <c r="C89" s="83" t="s">
        <v>92</v>
      </c>
      <c r="D89" s="42" t="s">
        <v>117</v>
      </c>
      <c r="E89" s="27" t="s">
        <v>51</v>
      </c>
      <c r="F89" s="51">
        <v>12</v>
      </c>
      <c r="G89" s="56">
        <v>3.52</v>
      </c>
      <c r="H89" s="53">
        <v>4.4</v>
      </c>
      <c r="I89" s="53">
        <v>52.8</v>
      </c>
      <c r="J89" s="38"/>
    </row>
    <row r="90" spans="1:10" ht="12.75">
      <c r="A90" s="156" t="s">
        <v>71</v>
      </c>
      <c r="B90" s="156"/>
      <c r="C90" s="156"/>
      <c r="D90" s="156"/>
      <c r="E90" s="156"/>
      <c r="F90" s="156"/>
      <c r="G90" s="156"/>
      <c r="H90" s="19"/>
      <c r="I90" s="1">
        <f>SUM(I83:I89)</f>
        <v>1470.33</v>
      </c>
      <c r="J90" s="30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11"/>
      <c r="J91" s="30"/>
    </row>
    <row r="92" spans="1:9" ht="13.5" thickBot="1">
      <c r="A92" s="49"/>
      <c r="B92" s="49"/>
      <c r="C92" s="49"/>
      <c r="D92" s="50"/>
      <c r="E92" s="49"/>
      <c r="F92" s="49"/>
      <c r="G92" s="34"/>
      <c r="H92" s="34"/>
      <c r="I92" s="34"/>
    </row>
    <row r="93" spans="1:9" ht="13.5" thickBot="1">
      <c r="A93" s="10" t="s">
        <v>76</v>
      </c>
      <c r="B93" s="22"/>
      <c r="C93" s="22"/>
      <c r="D93" s="170" t="s">
        <v>209</v>
      </c>
      <c r="E93" s="158"/>
      <c r="F93" s="158"/>
      <c r="G93" s="158"/>
      <c r="H93" s="158"/>
      <c r="I93" s="159"/>
    </row>
    <row r="94" spans="1:10" ht="27.75" customHeight="1">
      <c r="A94" s="71" t="s">
        <v>77</v>
      </c>
      <c r="B94" s="71" t="s">
        <v>210</v>
      </c>
      <c r="C94" s="71" t="s">
        <v>91</v>
      </c>
      <c r="D94" s="87" t="s">
        <v>211</v>
      </c>
      <c r="E94" s="25" t="s">
        <v>26</v>
      </c>
      <c r="F94" s="91">
        <v>104.75</v>
      </c>
      <c r="G94" s="143">
        <v>4.82</v>
      </c>
      <c r="H94" s="56">
        <v>6.03</v>
      </c>
      <c r="I94" s="56">
        <v>631.64</v>
      </c>
      <c r="J94" s="44"/>
    </row>
    <row r="95" spans="1:10" ht="12.75">
      <c r="A95" s="71"/>
      <c r="B95" s="73"/>
      <c r="C95" s="25"/>
      <c r="D95" s="87"/>
      <c r="E95" s="25"/>
      <c r="F95" s="91"/>
      <c r="G95" s="143"/>
      <c r="H95" s="56"/>
      <c r="I95" s="56"/>
      <c r="J95" s="44"/>
    </row>
    <row r="96" spans="1:9" ht="12.75">
      <c r="A96" s="156" t="s">
        <v>167</v>
      </c>
      <c r="B96" s="156"/>
      <c r="C96" s="156"/>
      <c r="D96" s="156"/>
      <c r="E96" s="156"/>
      <c r="F96" s="156"/>
      <c r="G96" s="156"/>
      <c r="H96" s="19"/>
      <c r="I96" s="1">
        <f>SUM(I94:I95)</f>
        <v>631.64</v>
      </c>
    </row>
    <row r="97" spans="1:9" ht="12.75">
      <c r="A97" s="49"/>
      <c r="B97" s="49"/>
      <c r="C97" s="49"/>
      <c r="D97" s="50"/>
      <c r="E97" s="49"/>
      <c r="F97" s="49"/>
      <c r="G97" s="34"/>
      <c r="H97" s="34"/>
      <c r="I97" s="34"/>
    </row>
    <row r="98" spans="1:10" ht="12.75">
      <c r="A98" s="49"/>
      <c r="B98" s="49"/>
      <c r="C98" s="49"/>
      <c r="D98" s="50"/>
      <c r="E98" s="49"/>
      <c r="F98" s="49"/>
      <c r="G98" s="34"/>
      <c r="H98" s="34"/>
      <c r="I98" s="34"/>
      <c r="J98" s="39"/>
    </row>
    <row r="99" spans="1:9" ht="12.75">
      <c r="A99" s="154" t="s">
        <v>84</v>
      </c>
      <c r="B99" s="154"/>
      <c r="C99" s="154"/>
      <c r="D99" s="154"/>
      <c r="E99" s="154"/>
      <c r="F99" s="154"/>
      <c r="G99" s="154"/>
      <c r="H99" s="20"/>
      <c r="I99" s="5">
        <v>74587.72</v>
      </c>
    </row>
    <row r="100" spans="1:9" ht="12.75">
      <c r="A100" s="149"/>
      <c r="B100" s="149"/>
      <c r="C100" s="149"/>
      <c r="D100" s="149"/>
      <c r="E100" s="149"/>
      <c r="F100" s="149"/>
      <c r="G100" s="149"/>
      <c r="H100" s="149"/>
      <c r="I100" s="150"/>
    </row>
    <row r="101" spans="1:9" ht="12.75">
      <c r="A101" s="149"/>
      <c r="B101" s="149"/>
      <c r="C101" s="149"/>
      <c r="D101" s="149"/>
      <c r="E101" s="149"/>
      <c r="F101" s="149"/>
      <c r="G101" s="149"/>
      <c r="H101" s="149"/>
      <c r="I101" s="152"/>
    </row>
    <row r="103" spans="2:8" ht="12.75">
      <c r="B103" s="65"/>
      <c r="C103" s="65"/>
      <c r="D103" s="147" t="s">
        <v>153</v>
      </c>
      <c r="E103" s="65"/>
      <c r="F103" s="65"/>
      <c r="G103" s="67"/>
      <c r="H103" s="67"/>
    </row>
    <row r="104" spans="2:8" ht="12.75">
      <c r="B104" s="68"/>
      <c r="C104" s="68"/>
      <c r="D104" s="148" t="s">
        <v>226</v>
      </c>
      <c r="E104" s="68"/>
      <c r="F104" s="68"/>
      <c r="G104" s="69"/>
      <c r="H104" s="67"/>
    </row>
    <row r="105" spans="2:8" ht="12.75">
      <c r="B105" s="65"/>
      <c r="C105" s="65"/>
      <c r="D105" s="66"/>
      <c r="E105" s="65"/>
      <c r="F105" s="65"/>
      <c r="G105" s="67"/>
      <c r="H105" s="67"/>
    </row>
  </sheetData>
  <sheetProtection/>
  <mergeCells count="33">
    <mergeCell ref="A20:G20"/>
    <mergeCell ref="A25:G25"/>
    <mergeCell ref="D22:I22"/>
    <mergeCell ref="D27:I27"/>
    <mergeCell ref="A31:G31"/>
    <mergeCell ref="D33:I33"/>
    <mergeCell ref="A48:G48"/>
    <mergeCell ref="D43:I43"/>
    <mergeCell ref="D59:I59"/>
    <mergeCell ref="D74:I74"/>
    <mergeCell ref="D63:I63"/>
    <mergeCell ref="A57:G57"/>
    <mergeCell ref="A72:G72"/>
    <mergeCell ref="A40:G40"/>
    <mergeCell ref="D69:I69"/>
    <mergeCell ref="B4:D4"/>
    <mergeCell ref="A1:I1"/>
    <mergeCell ref="A2:I2"/>
    <mergeCell ref="A7:I7"/>
    <mergeCell ref="D11:I11"/>
    <mergeCell ref="I5:I6"/>
    <mergeCell ref="B5:H5"/>
    <mergeCell ref="G4:H4"/>
    <mergeCell ref="B6:H6"/>
    <mergeCell ref="A99:G99"/>
    <mergeCell ref="A80:G80"/>
    <mergeCell ref="A90:G90"/>
    <mergeCell ref="D50:I50"/>
    <mergeCell ref="A61:G61"/>
    <mergeCell ref="A67:G67"/>
    <mergeCell ref="A96:G96"/>
    <mergeCell ref="D93:I93"/>
    <mergeCell ref="D82:I82"/>
  </mergeCells>
  <conditionalFormatting sqref="F96:H96 F99:H101 F9:H9 F20:H20 F25:H25 F31:H31 F40:H40 F48:H48 F57:H57 F61:H61 F67:H67 F72:H72 F80:H80 F90:H91">
    <cfRule type="cellIs" priority="1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2"/>
  <rowBreaks count="2" manualBreakCount="2">
    <brk id="42" max="8" man="1"/>
    <brk id="7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22.57421875" style="0" customWidth="1"/>
    <col min="2" max="2" width="15.140625" style="0" customWidth="1"/>
  </cols>
  <sheetData>
    <row r="1" ht="12.75">
      <c r="A1" s="79" t="s">
        <v>126</v>
      </c>
    </row>
    <row r="2" spans="1:2" ht="12.75">
      <c r="A2" s="79" t="s">
        <v>127</v>
      </c>
      <c r="B2">
        <v>724.84</v>
      </c>
    </row>
    <row r="3" spans="1:2" ht="12.75">
      <c r="A3" s="79" t="s">
        <v>128</v>
      </c>
      <c r="B3">
        <v>120</v>
      </c>
    </row>
    <row r="4" spans="1:2" ht="12.75">
      <c r="A4" s="79" t="s">
        <v>129</v>
      </c>
      <c r="B4">
        <v>78</v>
      </c>
    </row>
    <row r="5" spans="1:2" ht="12.75">
      <c r="A5" s="79" t="s">
        <v>130</v>
      </c>
      <c r="B5">
        <f>336.62*2</f>
        <v>673.24</v>
      </c>
    </row>
    <row r="6" spans="1:2" ht="12.75">
      <c r="A6" s="79" t="s">
        <v>131</v>
      </c>
      <c r="B6">
        <v>380</v>
      </c>
    </row>
    <row r="7" spans="1:2" ht="12.75">
      <c r="A7" s="79" t="s">
        <v>132</v>
      </c>
      <c r="B7">
        <f>SUM(B2:B6)</f>
        <v>1976.08</v>
      </c>
    </row>
    <row r="8" spans="1:2" ht="12.75">
      <c r="A8" s="79" t="s">
        <v>133</v>
      </c>
      <c r="B8">
        <v>1976.08</v>
      </c>
    </row>
    <row r="9" ht="12.75">
      <c r="A9" s="79" t="s">
        <v>134</v>
      </c>
    </row>
    <row r="12" ht="12.75">
      <c r="A12" s="79" t="s">
        <v>126</v>
      </c>
    </row>
    <row r="13" spans="1:2" ht="12.75">
      <c r="A13" s="79" t="s">
        <v>127</v>
      </c>
      <c r="B13">
        <v>724.84</v>
      </c>
    </row>
    <row r="14" spans="1:2" ht="12.75">
      <c r="A14" s="79" t="s">
        <v>128</v>
      </c>
      <c r="B14">
        <v>120</v>
      </c>
    </row>
    <row r="15" ht="12.75">
      <c r="A15" s="79" t="s">
        <v>129</v>
      </c>
    </row>
    <row r="16" spans="1:2" ht="12.75">
      <c r="A16" s="79" t="s">
        <v>130</v>
      </c>
      <c r="B16">
        <f>336.62*2</f>
        <v>673.24</v>
      </c>
    </row>
    <row r="17" ht="12.75">
      <c r="A17" s="79" t="s">
        <v>131</v>
      </c>
    </row>
    <row r="18" spans="1:2" ht="12.75">
      <c r="A18" s="79" t="s">
        <v>132</v>
      </c>
      <c r="B18">
        <f>SUM(B13:B17)</f>
        <v>1518.08</v>
      </c>
    </row>
    <row r="19" spans="1:2" ht="12.75">
      <c r="A19" s="79" t="s">
        <v>133</v>
      </c>
      <c r="B19">
        <v>1976.08</v>
      </c>
    </row>
    <row r="20" ht="12.75">
      <c r="A20" s="79" t="s">
        <v>134</v>
      </c>
    </row>
    <row r="23" ht="12.75">
      <c r="A23" s="79" t="s">
        <v>126</v>
      </c>
    </row>
    <row r="24" spans="1:2" ht="12.75">
      <c r="A24" s="79" t="s">
        <v>127</v>
      </c>
      <c r="B24">
        <v>724.84</v>
      </c>
    </row>
    <row r="25" spans="1:2" ht="12.75">
      <c r="A25" s="79" t="s">
        <v>128</v>
      </c>
      <c r="B25">
        <v>120</v>
      </c>
    </row>
    <row r="26" spans="1:2" ht="12.75">
      <c r="A26" s="79" t="s">
        <v>129</v>
      </c>
      <c r="B26">
        <v>78</v>
      </c>
    </row>
    <row r="27" ht="12.75">
      <c r="A27" s="79" t="s">
        <v>130</v>
      </c>
    </row>
    <row r="28" ht="12.75">
      <c r="A28" s="79" t="s">
        <v>131</v>
      </c>
    </row>
    <row r="29" spans="1:2" ht="12.75">
      <c r="A29" s="79" t="s">
        <v>132</v>
      </c>
      <c r="B29">
        <f>SUM(B24:B28)</f>
        <v>922.84</v>
      </c>
    </row>
    <row r="30" spans="1:2" ht="12.75">
      <c r="A30" s="79" t="s">
        <v>133</v>
      </c>
      <c r="B30">
        <v>1976.08</v>
      </c>
    </row>
    <row r="31" ht="12.75">
      <c r="A31" s="79" t="s">
        <v>134</v>
      </c>
    </row>
    <row r="33" ht="12.75">
      <c r="B33">
        <v>922.84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view="pageBreakPreview" zoomScale="75" zoomScaleNormal="75" zoomScaleSheetLayoutView="75" zoomScalePageLayoutView="0" workbookViewId="0" topLeftCell="A1">
      <selection activeCell="E40" sqref="E40"/>
    </sheetView>
  </sheetViews>
  <sheetFormatPr defaultColWidth="9.140625" defaultRowHeight="12.75"/>
  <cols>
    <col min="1" max="1" width="12.140625" style="92" customWidth="1"/>
    <col min="2" max="2" width="10.421875" style="92" customWidth="1"/>
    <col min="3" max="3" width="68.00390625" style="92" customWidth="1"/>
    <col min="4" max="4" width="14.28125" style="93" customWidth="1"/>
    <col min="5" max="5" width="19.421875" style="93" customWidth="1"/>
    <col min="6" max="6" width="16.421875" style="92" customWidth="1"/>
    <col min="7" max="7" width="16.28125" style="92" customWidth="1"/>
    <col min="8" max="8" width="16.421875" style="92" customWidth="1"/>
    <col min="9" max="9" width="15.140625" style="92" customWidth="1"/>
    <col min="10" max="11" width="16.140625" style="92" customWidth="1"/>
    <col min="12" max="16384" width="9.140625" style="92" customWidth="1"/>
  </cols>
  <sheetData>
    <row r="1" spans="1:10" ht="119.25" customHeight="1" thickBot="1">
      <c r="A1" s="192"/>
      <c r="B1" s="193"/>
      <c r="C1" s="193"/>
      <c r="D1" s="193"/>
      <c r="E1" s="193"/>
      <c r="F1" s="193"/>
      <c r="G1" s="193"/>
      <c r="H1" s="193"/>
      <c r="I1" s="193"/>
      <c r="J1" s="194"/>
    </row>
    <row r="2" spans="6:8" ht="2.25" customHeight="1" thickBot="1">
      <c r="F2" s="93"/>
      <c r="G2" s="93"/>
      <c r="H2" s="93"/>
    </row>
    <row r="3" spans="1:10" ht="16.5" thickBot="1">
      <c r="A3" s="204" t="s">
        <v>227</v>
      </c>
      <c r="B3" s="205"/>
      <c r="C3" s="205"/>
      <c r="D3" s="205"/>
      <c r="E3" s="205"/>
      <c r="F3" s="205"/>
      <c r="G3" s="205"/>
      <c r="H3" s="205"/>
      <c r="I3" s="205"/>
      <c r="J3" s="206"/>
    </row>
    <row r="4" ht="3.75" customHeight="1" thickBot="1"/>
    <row r="5" spans="1:10" ht="18" customHeight="1" thickBot="1">
      <c r="A5" s="207" t="s">
        <v>151</v>
      </c>
      <c r="B5" s="208"/>
      <c r="C5" s="208"/>
      <c r="D5" s="208"/>
      <c r="E5" s="208"/>
      <c r="F5" s="208"/>
      <c r="G5" s="208"/>
      <c r="H5" s="208"/>
      <c r="I5" s="208"/>
      <c r="J5" s="209"/>
    </row>
    <row r="6" spans="1:10" ht="18" customHeight="1" thickBot="1">
      <c r="A6" s="219" t="s">
        <v>155</v>
      </c>
      <c r="B6" s="220"/>
      <c r="C6" s="221"/>
      <c r="D6" s="136" t="s">
        <v>150</v>
      </c>
      <c r="E6" s="136"/>
      <c r="F6" s="189">
        <f>E34</f>
        <v>74587.72</v>
      </c>
      <c r="G6" s="190"/>
      <c r="H6" s="191"/>
      <c r="I6" s="195" t="s">
        <v>213</v>
      </c>
      <c r="J6" s="196"/>
    </row>
    <row r="7" spans="1:10" ht="57.75" customHeight="1" thickBot="1">
      <c r="A7" s="212" t="s">
        <v>156</v>
      </c>
      <c r="B7" s="213"/>
      <c r="C7" s="214"/>
      <c r="D7" s="211" t="s">
        <v>157</v>
      </c>
      <c r="E7" s="211"/>
      <c r="F7" s="211"/>
      <c r="G7" s="211"/>
      <c r="H7" s="211"/>
      <c r="I7" s="195" t="s">
        <v>180</v>
      </c>
      <c r="J7" s="196"/>
    </row>
    <row r="8" spans="1:10" ht="36" customHeight="1">
      <c r="A8" s="116" t="s">
        <v>1</v>
      </c>
      <c r="B8" s="114" t="s">
        <v>149</v>
      </c>
      <c r="C8" s="114" t="s">
        <v>148</v>
      </c>
      <c r="D8" s="115" t="s">
        <v>147</v>
      </c>
      <c r="E8" s="115" t="s">
        <v>146</v>
      </c>
      <c r="F8" s="114" t="s">
        <v>145</v>
      </c>
      <c r="G8" s="114" t="s">
        <v>144</v>
      </c>
      <c r="H8" s="114" t="s">
        <v>143</v>
      </c>
      <c r="I8" s="114" t="s">
        <v>142</v>
      </c>
      <c r="J8" s="114" t="s">
        <v>141</v>
      </c>
    </row>
    <row r="9" spans="1:10" ht="14.25" customHeight="1">
      <c r="A9" s="187">
        <v>1</v>
      </c>
      <c r="B9" s="222"/>
      <c r="C9" s="222" t="s">
        <v>6</v>
      </c>
      <c r="D9" s="113" t="s">
        <v>139</v>
      </c>
      <c r="E9" s="111">
        <f>E10/E34</f>
        <v>0.14598462052466546</v>
      </c>
      <c r="F9" s="111">
        <v>1</v>
      </c>
      <c r="G9" s="111"/>
      <c r="H9" s="111"/>
      <c r="I9" s="110"/>
      <c r="J9" s="109"/>
    </row>
    <row r="10" spans="1:10" ht="14.25" customHeight="1">
      <c r="A10" s="188"/>
      <c r="B10" s="210"/>
      <c r="C10" s="210"/>
      <c r="D10" s="112" t="s">
        <v>138</v>
      </c>
      <c r="E10" s="108">
        <f>'PLANILHA '!I20</f>
        <v>10888.66</v>
      </c>
      <c r="F10" s="108">
        <f>E10</f>
        <v>10888.66</v>
      </c>
      <c r="G10" s="108"/>
      <c r="H10" s="108"/>
      <c r="I10" s="108"/>
      <c r="J10" s="108"/>
    </row>
    <row r="11" spans="1:10" ht="14.25" customHeight="1">
      <c r="A11" s="187">
        <v>2</v>
      </c>
      <c r="B11" s="210"/>
      <c r="C11" s="210" t="s">
        <v>18</v>
      </c>
      <c r="D11" s="112" t="s">
        <v>139</v>
      </c>
      <c r="E11" s="111">
        <f>E12/E34</f>
        <v>0.0073207761277593675</v>
      </c>
      <c r="F11" s="111">
        <v>1</v>
      </c>
      <c r="G11" s="111"/>
      <c r="H11" s="111"/>
      <c r="I11" s="110"/>
      <c r="J11" s="109"/>
    </row>
    <row r="12" spans="1:10" ht="14.25" customHeight="1">
      <c r="A12" s="188"/>
      <c r="B12" s="210"/>
      <c r="C12" s="210"/>
      <c r="D12" s="112" t="s">
        <v>138</v>
      </c>
      <c r="E12" s="108">
        <f>'PLANILHA '!I25</f>
        <v>546.04</v>
      </c>
      <c r="F12" s="108">
        <f>E12</f>
        <v>546.04</v>
      </c>
      <c r="G12" s="108"/>
      <c r="H12" s="108"/>
      <c r="I12" s="108"/>
      <c r="J12" s="108"/>
    </row>
    <row r="13" spans="1:10" ht="14.25" customHeight="1">
      <c r="A13" s="187">
        <v>3</v>
      </c>
      <c r="B13" s="210"/>
      <c r="C13" s="210" t="s">
        <v>169</v>
      </c>
      <c r="D13" s="112" t="s">
        <v>139</v>
      </c>
      <c r="E13" s="111">
        <f>E14/E34</f>
        <v>0.09479844671482116</v>
      </c>
      <c r="F13" s="111">
        <v>1</v>
      </c>
      <c r="G13" s="111"/>
      <c r="H13" s="111"/>
      <c r="I13" s="110"/>
      <c r="J13" s="109"/>
    </row>
    <row r="14" spans="1:10" ht="14.25" customHeight="1">
      <c r="A14" s="188"/>
      <c r="B14" s="210"/>
      <c r="C14" s="210"/>
      <c r="D14" s="112" t="s">
        <v>138</v>
      </c>
      <c r="E14" s="108">
        <f>'PLANILHA '!I31</f>
        <v>7070.8</v>
      </c>
      <c r="F14" s="108">
        <f>E14</f>
        <v>7070.8</v>
      </c>
      <c r="G14" s="108"/>
      <c r="H14" s="108"/>
      <c r="I14" s="108"/>
      <c r="J14" s="108"/>
    </row>
    <row r="15" spans="1:10" ht="14.25" customHeight="1">
      <c r="A15" s="187">
        <v>4</v>
      </c>
      <c r="B15" s="210"/>
      <c r="C15" s="210" t="s">
        <v>168</v>
      </c>
      <c r="D15" s="112" t="s">
        <v>139</v>
      </c>
      <c r="E15" s="111">
        <f>E16/E34</f>
        <v>0.1407871161633577</v>
      </c>
      <c r="F15" s="111">
        <v>1</v>
      </c>
      <c r="G15" s="111"/>
      <c r="H15" s="111"/>
      <c r="I15" s="110"/>
      <c r="J15" s="109"/>
    </row>
    <row r="16" spans="1:10" ht="14.25" customHeight="1">
      <c r="A16" s="188"/>
      <c r="B16" s="210"/>
      <c r="C16" s="210"/>
      <c r="D16" s="112" t="s">
        <v>138</v>
      </c>
      <c r="E16" s="108">
        <f>'PLANILHA '!I40</f>
        <v>10500.99</v>
      </c>
      <c r="F16" s="108">
        <f>E16</f>
        <v>10500.99</v>
      </c>
      <c r="G16" s="108"/>
      <c r="H16" s="108"/>
      <c r="I16" s="108"/>
      <c r="J16" s="108"/>
    </row>
    <row r="17" spans="1:10" ht="14.25" customHeight="1">
      <c r="A17" s="187">
        <v>5</v>
      </c>
      <c r="B17" s="210"/>
      <c r="C17" s="210" t="s">
        <v>46</v>
      </c>
      <c r="D17" s="112" t="s">
        <v>139</v>
      </c>
      <c r="E17" s="111">
        <f>E18/E34</f>
        <v>0.10529990727696194</v>
      </c>
      <c r="F17" s="111">
        <v>1</v>
      </c>
      <c r="G17" s="111"/>
      <c r="H17" s="111"/>
      <c r="I17" s="110"/>
      <c r="J17" s="109"/>
    </row>
    <row r="18" spans="1:10" ht="14.25" customHeight="1">
      <c r="A18" s="188"/>
      <c r="B18" s="210"/>
      <c r="C18" s="210"/>
      <c r="D18" s="112" t="s">
        <v>138</v>
      </c>
      <c r="E18" s="108">
        <f>'PLANILHA '!I48</f>
        <v>7854.08</v>
      </c>
      <c r="F18" s="108">
        <f>E18</f>
        <v>7854.08</v>
      </c>
      <c r="G18" s="108"/>
      <c r="H18" s="108"/>
      <c r="I18" s="108"/>
      <c r="J18" s="108"/>
    </row>
    <row r="19" spans="1:10" ht="14.25" customHeight="1">
      <c r="A19" s="187">
        <v>6</v>
      </c>
      <c r="B19" s="210"/>
      <c r="C19" s="229" t="s">
        <v>205</v>
      </c>
      <c r="D19" s="112" t="s">
        <v>139</v>
      </c>
      <c r="E19" s="111">
        <f>E20/E34</f>
        <v>0.13596393615463778</v>
      </c>
      <c r="F19" s="111"/>
      <c r="G19" s="111">
        <v>1</v>
      </c>
      <c r="H19" s="111"/>
      <c r="I19" s="110"/>
      <c r="J19" s="109"/>
    </row>
    <row r="20" spans="1:10" ht="14.25" customHeight="1">
      <c r="A20" s="188"/>
      <c r="B20" s="210"/>
      <c r="C20" s="210"/>
      <c r="D20" s="112" t="s">
        <v>138</v>
      </c>
      <c r="E20" s="108">
        <f>'PLANILHA '!I57</f>
        <v>10141.24</v>
      </c>
      <c r="F20" s="108"/>
      <c r="G20" s="108">
        <f>E20</f>
        <v>10141.24</v>
      </c>
      <c r="H20" s="108"/>
      <c r="I20" s="108"/>
      <c r="J20" s="108"/>
    </row>
    <row r="21" spans="1:10" ht="14.25" customHeight="1">
      <c r="A21" s="187">
        <v>7</v>
      </c>
      <c r="B21" s="210"/>
      <c r="C21" s="210" t="s">
        <v>54</v>
      </c>
      <c r="D21" s="112" t="s">
        <v>139</v>
      </c>
      <c r="E21" s="111">
        <f>E22/E34</f>
        <v>0.0026106174045808076</v>
      </c>
      <c r="F21" s="111">
        <v>1</v>
      </c>
      <c r="G21" s="111"/>
      <c r="H21" s="111"/>
      <c r="I21" s="110"/>
      <c r="J21" s="109"/>
    </row>
    <row r="22" spans="1:10" ht="14.25" customHeight="1">
      <c r="A22" s="188"/>
      <c r="B22" s="210"/>
      <c r="C22" s="210"/>
      <c r="D22" s="112" t="s">
        <v>138</v>
      </c>
      <c r="E22" s="108">
        <f>'PLANILHA '!I61</f>
        <v>194.72</v>
      </c>
      <c r="F22" s="108">
        <f>E22</f>
        <v>194.72</v>
      </c>
      <c r="G22" s="108"/>
      <c r="H22" s="108"/>
      <c r="I22" s="108"/>
      <c r="J22" s="108"/>
    </row>
    <row r="23" spans="1:10" ht="14.25" customHeight="1">
      <c r="A23" s="187">
        <v>8</v>
      </c>
      <c r="B23" s="210"/>
      <c r="C23" s="210" t="s">
        <v>59</v>
      </c>
      <c r="D23" s="112" t="s">
        <v>139</v>
      </c>
      <c r="E23" s="111">
        <f>E24/E34</f>
        <v>0.043065400041722685</v>
      </c>
      <c r="F23" s="111">
        <v>1</v>
      </c>
      <c r="G23" s="111"/>
      <c r="H23" s="111"/>
      <c r="I23" s="110"/>
      <c r="J23" s="109"/>
    </row>
    <row r="24" spans="1:10" ht="14.25" customHeight="1">
      <c r="A24" s="188"/>
      <c r="B24" s="210"/>
      <c r="C24" s="210"/>
      <c r="D24" s="112" t="s">
        <v>138</v>
      </c>
      <c r="E24" s="108">
        <f>'PLANILHA '!I67</f>
        <v>3212.15</v>
      </c>
      <c r="F24" s="108">
        <f>E24</f>
        <v>3212.15</v>
      </c>
      <c r="G24" s="108"/>
      <c r="H24" s="108"/>
      <c r="I24" s="108"/>
      <c r="J24" s="108"/>
    </row>
    <row r="25" spans="1:10" ht="14.25" customHeight="1">
      <c r="A25" s="187">
        <v>9</v>
      </c>
      <c r="B25" s="210"/>
      <c r="C25" s="210" t="s">
        <v>62</v>
      </c>
      <c r="D25" s="112" t="s">
        <v>139</v>
      </c>
      <c r="E25" s="111">
        <f>E26/E34</f>
        <v>0.14354762419336586</v>
      </c>
      <c r="F25" s="111"/>
      <c r="G25" s="111">
        <v>1</v>
      </c>
      <c r="H25" s="111"/>
      <c r="I25" s="110"/>
      <c r="J25" s="109"/>
    </row>
    <row r="26" spans="1:10" ht="14.25" customHeight="1">
      <c r="A26" s="188"/>
      <c r="B26" s="210"/>
      <c r="C26" s="210"/>
      <c r="D26" s="112" t="s">
        <v>138</v>
      </c>
      <c r="E26" s="108">
        <f>'PLANILHA '!I72</f>
        <v>10706.89</v>
      </c>
      <c r="F26" s="108"/>
      <c r="G26" s="108">
        <f>E26</f>
        <v>10706.89</v>
      </c>
      <c r="H26" s="108"/>
      <c r="I26" s="108"/>
      <c r="J26" s="108"/>
    </row>
    <row r="27" spans="1:10" ht="14.25" customHeight="1">
      <c r="A27" s="187">
        <v>10</v>
      </c>
      <c r="B27" s="215"/>
      <c r="C27" s="215" t="s">
        <v>75</v>
      </c>
      <c r="D27" s="112" t="s">
        <v>139</v>
      </c>
      <c r="E27" s="111">
        <f>E28/E34</f>
        <v>0.15244024083320956</v>
      </c>
      <c r="F27" s="111"/>
      <c r="G27" s="111">
        <v>1</v>
      </c>
      <c r="H27" s="111"/>
      <c r="I27" s="110"/>
      <c r="J27" s="109"/>
    </row>
    <row r="28" spans="1:11" ht="14.25" customHeight="1">
      <c r="A28" s="188"/>
      <c r="B28" s="215"/>
      <c r="C28" s="215"/>
      <c r="D28" s="112" t="s">
        <v>138</v>
      </c>
      <c r="E28" s="108">
        <f>'PLANILHA '!I80</f>
        <v>11370.170000000002</v>
      </c>
      <c r="F28" s="108"/>
      <c r="G28" s="108">
        <f>E28</f>
        <v>11370.170000000002</v>
      </c>
      <c r="H28" s="108"/>
      <c r="I28" s="108"/>
      <c r="J28" s="108"/>
      <c r="K28" s="118"/>
    </row>
    <row r="29" spans="1:10" ht="14.25" customHeight="1">
      <c r="A29" s="187">
        <v>11</v>
      </c>
      <c r="B29" s="215"/>
      <c r="C29" s="215" t="s">
        <v>78</v>
      </c>
      <c r="D29" s="112" t="s">
        <v>139</v>
      </c>
      <c r="E29" s="111">
        <f>E30/E34</f>
        <v>0.019712762368926145</v>
      </c>
      <c r="F29" s="111"/>
      <c r="G29" s="111">
        <v>1</v>
      </c>
      <c r="H29" s="111"/>
      <c r="I29" s="110"/>
      <c r="J29" s="109"/>
    </row>
    <row r="30" spans="1:10" ht="14.25" customHeight="1">
      <c r="A30" s="188"/>
      <c r="B30" s="215"/>
      <c r="C30" s="215"/>
      <c r="D30" s="112" t="s">
        <v>138</v>
      </c>
      <c r="E30" s="108">
        <f>'PLANILHA '!I90</f>
        <v>1470.33</v>
      </c>
      <c r="F30" s="108"/>
      <c r="G30" s="108">
        <f>E30</f>
        <v>1470.33</v>
      </c>
      <c r="H30" s="108"/>
      <c r="I30" s="108"/>
      <c r="J30" s="108"/>
    </row>
    <row r="31" spans="1:10" ht="14.25" customHeight="1">
      <c r="A31" s="187">
        <v>12</v>
      </c>
      <c r="B31" s="215"/>
      <c r="C31" s="215" t="s">
        <v>212</v>
      </c>
      <c r="D31" s="112" t="s">
        <v>139</v>
      </c>
      <c r="E31" s="111">
        <f>E32/E34</f>
        <v>0.008468418125664654</v>
      </c>
      <c r="F31" s="111"/>
      <c r="G31" s="111">
        <v>1</v>
      </c>
      <c r="H31" s="111"/>
      <c r="I31" s="110"/>
      <c r="J31" s="109"/>
    </row>
    <row r="32" spans="1:10" ht="14.25" customHeight="1">
      <c r="A32" s="188"/>
      <c r="B32" s="215"/>
      <c r="C32" s="215"/>
      <c r="D32" s="112" t="s">
        <v>138</v>
      </c>
      <c r="E32" s="108">
        <f>'PLANILHA '!I96</f>
        <v>631.64</v>
      </c>
      <c r="F32" s="108"/>
      <c r="G32" s="108">
        <f>E32</f>
        <v>631.64</v>
      </c>
      <c r="H32" s="108"/>
      <c r="I32" s="108"/>
      <c r="J32" s="108"/>
    </row>
    <row r="33" spans="1:11" ht="14.25" customHeight="1">
      <c r="A33" s="223" t="s">
        <v>140</v>
      </c>
      <c r="B33" s="224"/>
      <c r="C33" s="225"/>
      <c r="D33" s="107" t="s">
        <v>139</v>
      </c>
      <c r="E33" s="106">
        <f>E9+E11+E13+E15+E17+E19+E21+E23+E25+E27+E29+E31</f>
        <v>0.9999998659296732</v>
      </c>
      <c r="F33" s="106">
        <f>F34/$E$34</f>
        <v>0.5398668842538692</v>
      </c>
      <c r="G33" s="106">
        <f>G34/$E$34</f>
        <v>0.46013298167580396</v>
      </c>
      <c r="H33" s="106"/>
      <c r="I33" s="106"/>
      <c r="J33" s="106"/>
      <c r="K33" s="120"/>
    </row>
    <row r="34" spans="1:11" ht="13.5" customHeight="1" thickBot="1">
      <c r="A34" s="226"/>
      <c r="B34" s="227"/>
      <c r="C34" s="228"/>
      <c r="D34" s="105" t="s">
        <v>138</v>
      </c>
      <c r="E34" s="104">
        <f>'PLANILHA '!I99</f>
        <v>74587.72</v>
      </c>
      <c r="F34" s="104">
        <f>F30+F28+F26+F22+F20+F18+F16+F14+F12+F10+F24</f>
        <v>40267.44</v>
      </c>
      <c r="G34" s="104">
        <f>G32+G30+G28+G26+G24+G20+G18+G16+G14+G12+G10</f>
        <v>34320.27</v>
      </c>
      <c r="H34" s="104"/>
      <c r="I34" s="104"/>
      <c r="J34" s="104"/>
      <c r="K34" s="119"/>
    </row>
    <row r="35" spans="1:10" ht="1.5" customHeight="1" thickBot="1">
      <c r="A35" s="102"/>
      <c r="B35" s="102"/>
      <c r="C35" s="102"/>
      <c r="D35" s="103"/>
      <c r="E35" s="103"/>
      <c r="F35" s="102"/>
      <c r="G35" s="102"/>
      <c r="H35" s="102"/>
      <c r="I35" s="102"/>
      <c r="J35" s="102"/>
    </row>
    <row r="36" spans="1:10" ht="14.25" customHeight="1">
      <c r="A36" s="101"/>
      <c r="B36" s="100"/>
      <c r="C36" s="100"/>
      <c r="D36" s="100"/>
      <c r="E36" s="100"/>
      <c r="F36" s="100"/>
      <c r="G36" s="121"/>
      <c r="H36" s="197" t="s">
        <v>152</v>
      </c>
      <c r="I36" s="198"/>
      <c r="J36" s="198"/>
    </row>
    <row r="37" spans="1:11" ht="14.25" customHeight="1">
      <c r="A37" s="99"/>
      <c r="B37" s="98"/>
      <c r="C37" s="98"/>
      <c r="D37" s="122"/>
      <c r="E37" s="203" t="s">
        <v>154</v>
      </c>
      <c r="F37" s="203"/>
      <c r="G37" s="123"/>
      <c r="H37" s="199"/>
      <c r="I37" s="200"/>
      <c r="J37" s="200"/>
      <c r="K37" s="118"/>
    </row>
    <row r="38" spans="1:10" ht="14.25" customHeight="1">
      <c r="A38" s="97"/>
      <c r="B38" s="216" t="s">
        <v>153</v>
      </c>
      <c r="C38" s="216"/>
      <c r="D38" s="124"/>
      <c r="E38" s="218" t="s">
        <v>137</v>
      </c>
      <c r="F38" s="218"/>
      <c r="G38" s="125"/>
      <c r="H38" s="199"/>
      <c r="I38" s="200"/>
      <c r="J38" s="200"/>
    </row>
    <row r="39" spans="1:10" ht="15" customHeight="1">
      <c r="A39" s="96"/>
      <c r="B39" s="126"/>
      <c r="C39" s="126"/>
      <c r="D39" s="124"/>
      <c r="E39" s="124"/>
      <c r="F39" s="127"/>
      <c r="G39" s="128"/>
      <c r="H39" s="199"/>
      <c r="I39" s="200"/>
      <c r="J39" s="200"/>
    </row>
    <row r="40" spans="1:10" ht="13.5" customHeight="1">
      <c r="A40" s="95"/>
      <c r="B40" s="217"/>
      <c r="C40" s="217"/>
      <c r="D40" s="129"/>
      <c r="E40" s="129"/>
      <c r="F40" s="130"/>
      <c r="G40" s="128"/>
      <c r="H40" s="199"/>
      <c r="I40" s="200"/>
      <c r="J40" s="200"/>
    </row>
    <row r="41" spans="1:10" ht="14.25" customHeight="1">
      <c r="A41" s="94"/>
      <c r="B41" s="218"/>
      <c r="C41" s="218"/>
      <c r="D41" s="131"/>
      <c r="E41" s="131"/>
      <c r="F41" s="127"/>
      <c r="G41" s="128"/>
      <c r="H41" s="199"/>
      <c r="I41" s="200"/>
      <c r="J41" s="200"/>
    </row>
    <row r="42" spans="1:10" ht="13.5" customHeight="1" thickBot="1">
      <c r="A42" s="132"/>
      <c r="B42" s="133"/>
      <c r="C42" s="133"/>
      <c r="D42" s="134"/>
      <c r="E42" s="134"/>
      <c r="F42" s="133"/>
      <c r="G42" s="135"/>
      <c r="H42" s="201"/>
      <c r="I42" s="202"/>
      <c r="J42" s="202"/>
    </row>
  </sheetData>
  <sheetProtection/>
  <mergeCells count="52">
    <mergeCell ref="A17:A18"/>
    <mergeCell ref="B15:B16"/>
    <mergeCell ref="B41:C41"/>
    <mergeCell ref="A33:C34"/>
    <mergeCell ref="A19:A20"/>
    <mergeCell ref="B19:B20"/>
    <mergeCell ref="C19:C20"/>
    <mergeCell ref="C23:C24"/>
    <mergeCell ref="A25:A26"/>
    <mergeCell ref="B21:B22"/>
    <mergeCell ref="B40:C40"/>
    <mergeCell ref="B23:B24"/>
    <mergeCell ref="E38:F38"/>
    <mergeCell ref="B25:B26"/>
    <mergeCell ref="A6:C6"/>
    <mergeCell ref="B9:B10"/>
    <mergeCell ref="C9:C10"/>
    <mergeCell ref="B11:B12"/>
    <mergeCell ref="A13:A14"/>
    <mergeCell ref="A15:A16"/>
    <mergeCell ref="C15:C16"/>
    <mergeCell ref="B17:B18"/>
    <mergeCell ref="B38:C38"/>
    <mergeCell ref="C21:C22"/>
    <mergeCell ref="C25:C26"/>
    <mergeCell ref="C17:C18"/>
    <mergeCell ref="A31:A32"/>
    <mergeCell ref="B31:B32"/>
    <mergeCell ref="C31:C32"/>
    <mergeCell ref="A27:A28"/>
    <mergeCell ref="B27:B28"/>
    <mergeCell ref="C27:C28"/>
    <mergeCell ref="C29:C30"/>
    <mergeCell ref="A29:A30"/>
    <mergeCell ref="B29:B30"/>
    <mergeCell ref="C11:C12"/>
    <mergeCell ref="D7:H7"/>
    <mergeCell ref="A7:C7"/>
    <mergeCell ref="A9:A10"/>
    <mergeCell ref="A11:A12"/>
    <mergeCell ref="B13:B14"/>
    <mergeCell ref="C13:C14"/>
    <mergeCell ref="A21:A22"/>
    <mergeCell ref="A23:A24"/>
    <mergeCell ref="F6:H6"/>
    <mergeCell ref="A1:J1"/>
    <mergeCell ref="I7:J7"/>
    <mergeCell ref="H36:J42"/>
    <mergeCell ref="E37:F37"/>
    <mergeCell ref="A3:J3"/>
    <mergeCell ref="A5:J5"/>
    <mergeCell ref="I6:J6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110" zoomScaleNormal="98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58.003906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161"/>
      <c r="B1" s="162"/>
      <c r="C1" s="162"/>
      <c r="D1" s="162"/>
      <c r="E1" s="162"/>
      <c r="F1" s="162"/>
      <c r="G1" s="162"/>
      <c r="H1" s="162"/>
      <c r="I1" s="163"/>
    </row>
    <row r="2" spans="1:9" ht="18" customHeight="1" thickBot="1">
      <c r="A2" s="164" t="s">
        <v>227</v>
      </c>
      <c r="B2" s="165"/>
      <c r="C2" s="165"/>
      <c r="D2" s="165"/>
      <c r="E2" s="165"/>
      <c r="F2" s="165"/>
      <c r="G2" s="165"/>
      <c r="H2" s="165"/>
      <c r="I2" s="166"/>
    </row>
    <row r="3" spans="1:3" ht="10.5" customHeight="1" thickBot="1">
      <c r="A3" s="7"/>
      <c r="B3" s="7"/>
      <c r="C3" s="7"/>
    </row>
    <row r="4" spans="1:9" ht="26.25" customHeight="1" thickBot="1">
      <c r="A4" s="12" t="s">
        <v>79</v>
      </c>
      <c r="B4" s="160" t="s">
        <v>181</v>
      </c>
      <c r="C4" s="160"/>
      <c r="D4" s="160"/>
      <c r="E4" s="160"/>
      <c r="F4" s="160"/>
      <c r="G4" s="160"/>
      <c r="H4" s="235"/>
      <c r="I4" s="70" t="s">
        <v>85</v>
      </c>
    </row>
    <row r="5" spans="1:9" ht="12.75">
      <c r="A5" s="13" t="s">
        <v>80</v>
      </c>
      <c r="B5" s="173" t="s">
        <v>182</v>
      </c>
      <c r="C5" s="173"/>
      <c r="D5" s="173"/>
      <c r="E5" s="173"/>
      <c r="F5" s="173"/>
      <c r="G5" s="173"/>
      <c r="H5" s="174"/>
      <c r="I5" s="171">
        <v>0.25</v>
      </c>
    </row>
    <row r="6" spans="1:9" ht="13.5" thickBot="1">
      <c r="A6" s="14" t="s">
        <v>81</v>
      </c>
      <c r="B6" s="185" t="s">
        <v>183</v>
      </c>
      <c r="C6" s="185"/>
      <c r="D6" s="185"/>
      <c r="E6" s="185"/>
      <c r="F6" s="185"/>
      <c r="G6" s="185"/>
      <c r="H6" s="186"/>
      <c r="I6" s="172"/>
    </row>
    <row r="7" spans="1:9" ht="15.75" thickBot="1">
      <c r="A7" s="167" t="s">
        <v>0</v>
      </c>
      <c r="B7" s="168"/>
      <c r="C7" s="168"/>
      <c r="D7" s="168"/>
      <c r="E7" s="168"/>
      <c r="F7" s="168"/>
      <c r="G7" s="168"/>
      <c r="H7" s="168"/>
      <c r="I7" s="169"/>
    </row>
    <row r="8" ht="5.25" customHeight="1"/>
    <row r="9" spans="1:9" ht="12.75">
      <c r="A9" s="2" t="s">
        <v>1</v>
      </c>
      <c r="B9" s="2" t="s">
        <v>86</v>
      </c>
      <c r="C9" s="2" t="s">
        <v>87</v>
      </c>
      <c r="D9" s="9" t="s">
        <v>2</v>
      </c>
      <c r="E9" s="2" t="s">
        <v>3</v>
      </c>
      <c r="F9" s="2" t="s">
        <v>4</v>
      </c>
      <c r="G9" s="236" t="s">
        <v>214</v>
      </c>
      <c r="H9" s="237"/>
      <c r="I9" s="238"/>
    </row>
    <row r="10" spans="1:9" ht="7.5" customHeight="1" thickBot="1">
      <c r="A10" s="49"/>
      <c r="B10" s="49"/>
      <c r="C10" s="49"/>
      <c r="D10" s="50"/>
      <c r="E10" s="49"/>
      <c r="F10" s="49"/>
      <c r="G10" s="34"/>
      <c r="H10" s="34"/>
      <c r="I10" s="34"/>
    </row>
    <row r="11" spans="1:9" ht="13.5" thickBot="1">
      <c r="A11" s="10" t="s">
        <v>7</v>
      </c>
      <c r="B11" s="22"/>
      <c r="C11" s="22"/>
      <c r="D11" s="170" t="s">
        <v>6</v>
      </c>
      <c r="E11" s="158"/>
      <c r="F11" s="158"/>
      <c r="G11" s="180"/>
      <c r="H11" s="180"/>
      <c r="I11" s="181"/>
    </row>
    <row r="12" spans="1:9" ht="12.75">
      <c r="A12" s="25" t="s">
        <v>10</v>
      </c>
      <c r="B12" s="71" t="s">
        <v>120</v>
      </c>
      <c r="C12" s="71" t="s">
        <v>91</v>
      </c>
      <c r="D12" s="26" t="s">
        <v>9</v>
      </c>
      <c r="E12" s="71" t="s">
        <v>8</v>
      </c>
      <c r="F12" s="51">
        <v>4.5</v>
      </c>
      <c r="G12" s="233" t="s">
        <v>215</v>
      </c>
      <c r="H12" s="234"/>
      <c r="I12" s="234"/>
    </row>
    <row r="13" spans="1:9" ht="12.75">
      <c r="A13" s="25" t="s">
        <v>11</v>
      </c>
      <c r="B13" s="72" t="s">
        <v>158</v>
      </c>
      <c r="C13" s="71" t="s">
        <v>91</v>
      </c>
      <c r="D13" s="75" t="s">
        <v>184</v>
      </c>
      <c r="E13" s="76" t="s">
        <v>26</v>
      </c>
      <c r="F13" s="54">
        <v>15</v>
      </c>
      <c r="G13" s="234">
        <v>15</v>
      </c>
      <c r="H13" s="234"/>
      <c r="I13" s="234"/>
    </row>
    <row r="14" spans="1:9" ht="12.75">
      <c r="A14" s="25" t="s">
        <v>12</v>
      </c>
      <c r="B14" s="74" t="s">
        <v>185</v>
      </c>
      <c r="C14" s="71" t="s">
        <v>91</v>
      </c>
      <c r="D14" s="75" t="s">
        <v>186</v>
      </c>
      <c r="E14" s="76" t="s">
        <v>26</v>
      </c>
      <c r="F14" s="54">
        <f>104.75*1.03</f>
        <v>107.8925</v>
      </c>
      <c r="G14" s="233" t="s">
        <v>216</v>
      </c>
      <c r="H14" s="234"/>
      <c r="I14" s="234"/>
    </row>
    <row r="15" spans="1:9" ht="12.75">
      <c r="A15" s="25" t="s">
        <v>13</v>
      </c>
      <c r="B15" s="72" t="s">
        <v>187</v>
      </c>
      <c r="C15" s="71" t="s">
        <v>91</v>
      </c>
      <c r="D15" s="137" t="s">
        <v>188</v>
      </c>
      <c r="E15" s="73" t="s">
        <v>26</v>
      </c>
      <c r="F15" s="54">
        <f>F14</f>
        <v>107.8925</v>
      </c>
      <c r="G15" s="233" t="s">
        <v>216</v>
      </c>
      <c r="H15" s="234"/>
      <c r="I15" s="234"/>
    </row>
    <row r="16" spans="1:9" ht="12.75">
      <c r="A16" s="25" t="s">
        <v>14</v>
      </c>
      <c r="B16" s="72" t="s">
        <v>189</v>
      </c>
      <c r="C16" s="71" t="s">
        <v>91</v>
      </c>
      <c r="D16" s="137" t="s">
        <v>190</v>
      </c>
      <c r="E16" s="73" t="s">
        <v>26</v>
      </c>
      <c r="F16" s="54">
        <v>6</v>
      </c>
      <c r="G16" s="234">
        <v>6</v>
      </c>
      <c r="H16" s="234"/>
      <c r="I16" s="234"/>
    </row>
    <row r="17" spans="1:9" ht="12.75">
      <c r="A17" s="25" t="s">
        <v>93</v>
      </c>
      <c r="B17" s="72" t="s">
        <v>191</v>
      </c>
      <c r="C17" s="71" t="s">
        <v>91</v>
      </c>
      <c r="D17" s="137" t="s">
        <v>192</v>
      </c>
      <c r="E17" s="73" t="s">
        <v>16</v>
      </c>
      <c r="F17" s="54">
        <f>45*0.18</f>
        <v>8.1</v>
      </c>
      <c r="G17" s="233" t="s">
        <v>217</v>
      </c>
      <c r="H17" s="234"/>
      <c r="I17" s="234"/>
    </row>
    <row r="18" spans="1:9" ht="12.75">
      <c r="A18" s="25" t="s">
        <v>94</v>
      </c>
      <c r="B18" s="72" t="s">
        <v>193</v>
      </c>
      <c r="C18" s="71" t="s">
        <v>91</v>
      </c>
      <c r="D18" s="137" t="s">
        <v>194</v>
      </c>
      <c r="E18" s="73" t="s">
        <v>26</v>
      </c>
      <c r="F18" s="54">
        <f>45+1.2*1.5*2</f>
        <v>48.6</v>
      </c>
      <c r="G18" s="233" t="s">
        <v>218</v>
      </c>
      <c r="H18" s="234"/>
      <c r="I18" s="234"/>
    </row>
    <row r="19" spans="1:9" ht="12.75">
      <c r="A19" s="25" t="s">
        <v>95</v>
      </c>
      <c r="B19" s="72" t="s">
        <v>195</v>
      </c>
      <c r="C19" s="71" t="s">
        <v>91</v>
      </c>
      <c r="D19" s="8" t="s">
        <v>196</v>
      </c>
      <c r="E19" s="73" t="s">
        <v>8</v>
      </c>
      <c r="F19" s="138">
        <v>45</v>
      </c>
      <c r="G19" s="234">
        <v>45</v>
      </c>
      <c r="H19" s="234"/>
      <c r="I19" s="234"/>
    </row>
    <row r="20" spans="1:9" ht="12.75">
      <c r="A20" s="230"/>
      <c r="B20" s="231"/>
      <c r="C20" s="231"/>
      <c r="D20" s="231"/>
      <c r="E20" s="231"/>
      <c r="F20" s="231"/>
      <c r="G20" s="231"/>
      <c r="H20" s="231"/>
      <c r="I20" s="232"/>
    </row>
    <row r="21" spans="1:9" ht="9" customHeight="1" thickBot="1">
      <c r="A21" s="49"/>
      <c r="B21" s="49"/>
      <c r="C21" s="49"/>
      <c r="D21" s="50"/>
      <c r="E21" s="49"/>
      <c r="F21" s="49"/>
      <c r="G21" s="34"/>
      <c r="H21" s="34"/>
      <c r="I21" s="34"/>
    </row>
    <row r="22" spans="1:9" ht="13.5" thickBot="1">
      <c r="A22" s="10" t="s">
        <v>19</v>
      </c>
      <c r="B22" s="22"/>
      <c r="C22" s="22"/>
      <c r="D22" s="170" t="s">
        <v>18</v>
      </c>
      <c r="E22" s="158"/>
      <c r="F22" s="158"/>
      <c r="G22" s="158"/>
      <c r="H22" s="158"/>
      <c r="I22" s="159"/>
    </row>
    <row r="23" spans="1:9" ht="25.5">
      <c r="A23" s="73" t="s">
        <v>20</v>
      </c>
      <c r="B23" s="24">
        <v>96522</v>
      </c>
      <c r="C23" s="32" t="s">
        <v>92</v>
      </c>
      <c r="D23" s="33" t="s">
        <v>99</v>
      </c>
      <c r="E23" s="27" t="s">
        <v>16</v>
      </c>
      <c r="F23" s="51">
        <f>1*4</f>
        <v>4</v>
      </c>
      <c r="G23" s="233" t="s">
        <v>219</v>
      </c>
      <c r="H23" s="234"/>
      <c r="I23" s="234"/>
    </row>
    <row r="24" spans="1:9" ht="12.75">
      <c r="A24" s="73" t="s">
        <v>21</v>
      </c>
      <c r="B24" s="24">
        <v>101616</v>
      </c>
      <c r="C24" s="24" t="s">
        <v>92</v>
      </c>
      <c r="D24" s="26" t="s">
        <v>17</v>
      </c>
      <c r="E24" s="24" t="s">
        <v>26</v>
      </c>
      <c r="F24" s="51">
        <v>4</v>
      </c>
      <c r="G24" s="233" t="s">
        <v>219</v>
      </c>
      <c r="H24" s="234"/>
      <c r="I24" s="234"/>
    </row>
    <row r="25" spans="1:9" ht="12.75">
      <c r="A25" s="230"/>
      <c r="B25" s="231"/>
      <c r="C25" s="231"/>
      <c r="D25" s="231"/>
      <c r="E25" s="231"/>
      <c r="F25" s="231"/>
      <c r="G25" s="231"/>
      <c r="H25" s="231"/>
      <c r="I25" s="232"/>
    </row>
    <row r="26" spans="1:9" ht="13.5" thickBot="1">
      <c r="A26" s="49"/>
      <c r="B26" s="49"/>
      <c r="C26" s="49"/>
      <c r="D26" s="50"/>
      <c r="E26" s="49"/>
      <c r="F26" s="49"/>
      <c r="G26" s="34"/>
      <c r="H26" s="34"/>
      <c r="I26" s="34"/>
    </row>
    <row r="27" spans="1:9" ht="13.5" thickBot="1">
      <c r="A27" s="10" t="s">
        <v>23</v>
      </c>
      <c r="B27" s="22"/>
      <c r="C27" s="22"/>
      <c r="D27" s="170" t="s">
        <v>122</v>
      </c>
      <c r="E27" s="158"/>
      <c r="F27" s="158"/>
      <c r="G27" s="158"/>
      <c r="H27" s="158"/>
      <c r="I27" s="159"/>
    </row>
    <row r="28" spans="1:9" ht="12.75">
      <c r="A28" s="25" t="s">
        <v>29</v>
      </c>
      <c r="B28" s="25"/>
      <c r="C28" s="25"/>
      <c r="D28" s="61" t="s">
        <v>24</v>
      </c>
      <c r="E28" s="25"/>
      <c r="F28" s="25"/>
      <c r="G28" s="233"/>
      <c r="H28" s="234"/>
      <c r="I28" s="234"/>
    </row>
    <row r="29" spans="1:9" ht="25.5">
      <c r="A29" s="24" t="s">
        <v>30</v>
      </c>
      <c r="B29" s="24">
        <v>96617</v>
      </c>
      <c r="C29" s="32" t="s">
        <v>92</v>
      </c>
      <c r="D29" s="62" t="s">
        <v>100</v>
      </c>
      <c r="E29" s="60" t="s">
        <v>26</v>
      </c>
      <c r="F29" s="77">
        <v>4</v>
      </c>
      <c r="G29" s="233" t="s">
        <v>219</v>
      </c>
      <c r="H29" s="234"/>
      <c r="I29" s="234"/>
    </row>
    <row r="30" spans="1:9" ht="38.25">
      <c r="A30" s="24" t="s">
        <v>22</v>
      </c>
      <c r="B30" s="24">
        <v>95969</v>
      </c>
      <c r="C30" s="24" t="s">
        <v>92</v>
      </c>
      <c r="D30" s="57" t="s">
        <v>25</v>
      </c>
      <c r="E30" s="24" t="s">
        <v>16</v>
      </c>
      <c r="F30" s="77">
        <v>4</v>
      </c>
      <c r="G30" s="233" t="s">
        <v>219</v>
      </c>
      <c r="H30" s="234"/>
      <c r="I30" s="234"/>
    </row>
    <row r="31" spans="1:9" ht="12.75">
      <c r="A31" s="230"/>
      <c r="B31" s="231"/>
      <c r="C31" s="231"/>
      <c r="D31" s="231"/>
      <c r="E31" s="231"/>
      <c r="F31" s="231"/>
      <c r="G31" s="231"/>
      <c r="H31" s="231"/>
      <c r="I31" s="232"/>
    </row>
    <row r="32" spans="1:9" ht="13.5" thickBot="1">
      <c r="A32" s="49"/>
      <c r="B32" s="49"/>
      <c r="C32" s="49"/>
      <c r="D32" s="50"/>
      <c r="E32" s="49"/>
      <c r="F32" s="49"/>
      <c r="G32" s="34"/>
      <c r="H32" s="34"/>
      <c r="I32" s="34"/>
    </row>
    <row r="33" spans="1:10" ht="13.5" thickBot="1">
      <c r="A33" s="10" t="s">
        <v>33</v>
      </c>
      <c r="B33" s="22"/>
      <c r="C33" s="22"/>
      <c r="D33" s="170" t="s">
        <v>123</v>
      </c>
      <c r="E33" s="158"/>
      <c r="F33" s="158"/>
      <c r="G33" s="158"/>
      <c r="H33" s="158"/>
      <c r="I33" s="159"/>
      <c r="J33" s="39"/>
    </row>
    <row r="34" spans="1:10" ht="12.75">
      <c r="A34" s="25" t="s">
        <v>37</v>
      </c>
      <c r="B34" s="25"/>
      <c r="C34" s="25"/>
      <c r="D34" s="16" t="s">
        <v>34</v>
      </c>
      <c r="E34" s="25"/>
      <c r="F34" s="25"/>
      <c r="G34" s="233"/>
      <c r="H34" s="234"/>
      <c r="I34" s="234"/>
      <c r="J34" s="39"/>
    </row>
    <row r="35" spans="1:10" ht="38.25">
      <c r="A35" s="24" t="s">
        <v>31</v>
      </c>
      <c r="B35" s="24">
        <v>95969</v>
      </c>
      <c r="C35" s="24" t="s">
        <v>92</v>
      </c>
      <c r="D35" s="35" t="s">
        <v>101</v>
      </c>
      <c r="E35" s="24" t="s">
        <v>16</v>
      </c>
      <c r="F35" s="54">
        <v>0.86</v>
      </c>
      <c r="G35" s="233" t="s">
        <v>220</v>
      </c>
      <c r="H35" s="234"/>
      <c r="I35" s="234"/>
      <c r="J35" s="117"/>
    </row>
    <row r="36" spans="1:10" ht="25.5">
      <c r="A36" s="24" t="s">
        <v>38</v>
      </c>
      <c r="B36" s="24"/>
      <c r="C36" s="24"/>
      <c r="D36" s="15" t="s">
        <v>35</v>
      </c>
      <c r="E36" s="24"/>
      <c r="F36" s="54"/>
      <c r="G36" s="233"/>
      <c r="H36" s="234"/>
      <c r="I36" s="234"/>
      <c r="J36" s="39"/>
    </row>
    <row r="37" spans="1:10" ht="38.25">
      <c r="A37" s="24" t="s">
        <v>32</v>
      </c>
      <c r="B37" s="24">
        <v>92724</v>
      </c>
      <c r="C37" s="24" t="s">
        <v>92</v>
      </c>
      <c r="D37" s="35" t="s">
        <v>118</v>
      </c>
      <c r="E37" s="73" t="s">
        <v>16</v>
      </c>
      <c r="F37" s="54">
        <f>5.6*4*0.45*0.2</f>
        <v>2.016</v>
      </c>
      <c r="G37" s="233" t="s">
        <v>221</v>
      </c>
      <c r="H37" s="234"/>
      <c r="I37" s="234"/>
      <c r="J37" s="38"/>
    </row>
    <row r="38" spans="1:10" ht="19.5" customHeight="1">
      <c r="A38" s="73" t="s">
        <v>39</v>
      </c>
      <c r="B38" s="24"/>
      <c r="C38" s="24"/>
      <c r="D38" s="15" t="s">
        <v>36</v>
      </c>
      <c r="E38" s="24"/>
      <c r="F38" s="54"/>
      <c r="G38" s="233"/>
      <c r="H38" s="234"/>
      <c r="I38" s="234"/>
      <c r="J38" s="39"/>
    </row>
    <row r="39" spans="1:10" ht="25.5">
      <c r="A39" s="73" t="s">
        <v>40</v>
      </c>
      <c r="B39" s="73" t="s">
        <v>124</v>
      </c>
      <c r="C39" s="24" t="s">
        <v>91</v>
      </c>
      <c r="D39" s="78" t="s">
        <v>125</v>
      </c>
      <c r="E39" s="24" t="s">
        <v>26</v>
      </c>
      <c r="F39" s="54">
        <v>45.08</v>
      </c>
      <c r="G39" s="233">
        <v>45.08</v>
      </c>
      <c r="H39" s="234"/>
      <c r="I39" s="234"/>
      <c r="J39" s="38"/>
    </row>
    <row r="40" spans="1:10" ht="12.75">
      <c r="A40" s="230"/>
      <c r="B40" s="231"/>
      <c r="C40" s="231"/>
      <c r="D40" s="231"/>
      <c r="E40" s="231"/>
      <c r="F40" s="231"/>
      <c r="G40" s="231"/>
      <c r="H40" s="231"/>
      <c r="I40" s="232"/>
      <c r="J40" s="39"/>
    </row>
    <row r="41" spans="1:9" ht="12.75">
      <c r="A41" s="49"/>
      <c r="B41" s="49"/>
      <c r="C41" s="49"/>
      <c r="D41" s="50"/>
      <c r="E41" s="49"/>
      <c r="F41" s="49"/>
      <c r="G41" s="34"/>
      <c r="H41" s="34"/>
      <c r="I41" s="34"/>
    </row>
    <row r="42" spans="1:9" ht="13.5" thickBot="1">
      <c r="A42" s="49"/>
      <c r="B42" s="49"/>
      <c r="C42" s="49"/>
      <c r="D42" s="58"/>
      <c r="E42" s="49"/>
      <c r="F42" s="49"/>
      <c r="G42" s="34"/>
      <c r="H42" s="34"/>
      <c r="I42" s="34"/>
    </row>
    <row r="43" spans="1:9" ht="13.5" thickBot="1">
      <c r="A43" s="10" t="s">
        <v>42</v>
      </c>
      <c r="B43" s="22"/>
      <c r="C43" s="22"/>
      <c r="D43" s="177" t="s">
        <v>46</v>
      </c>
      <c r="E43" s="178"/>
      <c r="F43" s="178"/>
      <c r="G43" s="178"/>
      <c r="H43" s="178"/>
      <c r="I43" s="179"/>
    </row>
    <row r="44" spans="1:9" ht="12.75">
      <c r="A44" s="73" t="s">
        <v>197</v>
      </c>
      <c r="B44" s="24"/>
      <c r="C44" s="24"/>
      <c r="D44" s="15" t="s">
        <v>47</v>
      </c>
      <c r="E44" s="24"/>
      <c r="F44" s="24"/>
      <c r="G44" s="233"/>
      <c r="H44" s="234"/>
      <c r="I44" s="234"/>
    </row>
    <row r="45" spans="1:10" ht="65.25" customHeight="1">
      <c r="A45" s="73" t="s">
        <v>43</v>
      </c>
      <c r="B45" s="24">
        <v>100701</v>
      </c>
      <c r="C45" s="24" t="s">
        <v>92</v>
      </c>
      <c r="D45" s="75" t="s">
        <v>159</v>
      </c>
      <c r="E45" s="73" t="s">
        <v>26</v>
      </c>
      <c r="F45" s="24">
        <f>6*1.68</f>
        <v>10.08</v>
      </c>
      <c r="G45" s="233" t="s">
        <v>222</v>
      </c>
      <c r="H45" s="234"/>
      <c r="I45" s="234"/>
      <c r="J45" s="40"/>
    </row>
    <row r="46" spans="1:9" ht="33" customHeight="1">
      <c r="A46" s="73" t="s">
        <v>198</v>
      </c>
      <c r="B46" s="24"/>
      <c r="C46" s="24"/>
      <c r="D46" s="15" t="s">
        <v>83</v>
      </c>
      <c r="E46" s="24"/>
      <c r="F46" s="24"/>
      <c r="G46" s="233"/>
      <c r="H46" s="234"/>
      <c r="I46" s="234"/>
    </row>
    <row r="47" spans="1:10" ht="44.25" customHeight="1">
      <c r="A47" s="73" t="s">
        <v>199</v>
      </c>
      <c r="B47" s="24">
        <v>94562</v>
      </c>
      <c r="C47" s="24" t="s">
        <v>92</v>
      </c>
      <c r="D47" s="80" t="s">
        <v>160</v>
      </c>
      <c r="E47" s="73" t="s">
        <v>26</v>
      </c>
      <c r="F47" s="24">
        <f>2*1.5*1.2</f>
        <v>3.5999999999999996</v>
      </c>
      <c r="G47" s="233" t="s">
        <v>223</v>
      </c>
      <c r="H47" s="234"/>
      <c r="I47" s="234"/>
      <c r="J47" s="40"/>
    </row>
    <row r="48" spans="1:9" ht="12.75">
      <c r="A48" s="230"/>
      <c r="B48" s="231"/>
      <c r="C48" s="231"/>
      <c r="D48" s="231"/>
      <c r="E48" s="231"/>
      <c r="F48" s="231"/>
      <c r="G48" s="231"/>
      <c r="H48" s="231"/>
      <c r="I48" s="232"/>
    </row>
    <row r="49" spans="1:9" ht="13.5" thickBot="1">
      <c r="A49" s="49"/>
      <c r="B49" s="49"/>
      <c r="C49" s="49"/>
      <c r="D49" s="50"/>
      <c r="E49" s="49"/>
      <c r="F49" s="49"/>
      <c r="G49" s="34"/>
      <c r="H49" s="34"/>
      <c r="I49" s="34"/>
    </row>
    <row r="50" spans="1:9" ht="13.5" thickBot="1">
      <c r="A50" s="10" t="s">
        <v>45</v>
      </c>
      <c r="B50" s="22"/>
      <c r="C50" s="22"/>
      <c r="D50" s="157" t="s">
        <v>205</v>
      </c>
      <c r="E50" s="180"/>
      <c r="F50" s="180"/>
      <c r="G50" s="180"/>
      <c r="H50" s="180"/>
      <c r="I50" s="181"/>
    </row>
    <row r="51" spans="1:10" ht="25.5">
      <c r="A51" s="71" t="s">
        <v>200</v>
      </c>
      <c r="B51" s="71" t="s">
        <v>174</v>
      </c>
      <c r="C51" s="81" t="s">
        <v>121</v>
      </c>
      <c r="D51" s="75" t="s">
        <v>175</v>
      </c>
      <c r="E51" s="46" t="s">
        <v>26</v>
      </c>
      <c r="F51" s="51">
        <v>60</v>
      </c>
      <c r="G51" s="233">
        <v>60</v>
      </c>
      <c r="H51" s="234"/>
      <c r="I51" s="234"/>
      <c r="J51" s="38"/>
    </row>
    <row r="52" spans="1:10" ht="12.75">
      <c r="A52" s="71" t="s">
        <v>201</v>
      </c>
      <c r="B52" s="73" t="s">
        <v>176</v>
      </c>
      <c r="C52" s="81" t="s">
        <v>121</v>
      </c>
      <c r="D52" s="82" t="s">
        <v>177</v>
      </c>
      <c r="E52" s="27" t="s">
        <v>26</v>
      </c>
      <c r="F52" s="51">
        <v>60</v>
      </c>
      <c r="G52" s="233">
        <v>60</v>
      </c>
      <c r="H52" s="234"/>
      <c r="I52" s="234"/>
      <c r="J52" s="38"/>
    </row>
    <row r="53" spans="1:10" ht="19.5" customHeight="1">
      <c r="A53" s="71" t="s">
        <v>202</v>
      </c>
      <c r="B53" s="73" t="s">
        <v>179</v>
      </c>
      <c r="C53" s="81" t="s">
        <v>121</v>
      </c>
      <c r="D53" s="82" t="s">
        <v>178</v>
      </c>
      <c r="E53" s="27" t="s">
        <v>51</v>
      </c>
      <c r="F53" s="51">
        <v>15</v>
      </c>
      <c r="G53" s="233">
        <v>15</v>
      </c>
      <c r="H53" s="234"/>
      <c r="I53" s="234"/>
      <c r="J53" s="41"/>
    </row>
    <row r="54" spans="1:10" ht="25.5">
      <c r="A54" s="71" t="s">
        <v>203</v>
      </c>
      <c r="B54" s="24">
        <v>94227</v>
      </c>
      <c r="C54" s="83" t="s">
        <v>92</v>
      </c>
      <c r="D54" s="33" t="s">
        <v>102</v>
      </c>
      <c r="E54" s="27" t="s">
        <v>51</v>
      </c>
      <c r="F54" s="51">
        <v>15</v>
      </c>
      <c r="G54" s="233">
        <v>15</v>
      </c>
      <c r="H54" s="234"/>
      <c r="I54" s="234"/>
      <c r="J54" s="38"/>
    </row>
    <row r="55" spans="1:9" ht="12.75">
      <c r="A55" s="71" t="s">
        <v>204</v>
      </c>
      <c r="B55" s="73" t="s">
        <v>161</v>
      </c>
      <c r="C55" s="83" t="s">
        <v>91</v>
      </c>
      <c r="D55" s="75" t="s">
        <v>162</v>
      </c>
      <c r="E55" s="27" t="s">
        <v>51</v>
      </c>
      <c r="F55" s="51">
        <v>6.4</v>
      </c>
      <c r="G55" s="233">
        <v>6.4</v>
      </c>
      <c r="H55" s="234"/>
      <c r="I55" s="234"/>
    </row>
    <row r="56" spans="1:9" ht="12.75">
      <c r="A56" s="25"/>
      <c r="B56" s="24"/>
      <c r="C56" s="83"/>
      <c r="D56" s="141"/>
      <c r="E56" s="27"/>
      <c r="F56" s="54"/>
      <c r="G56" s="233"/>
      <c r="H56" s="234"/>
      <c r="I56" s="234"/>
    </row>
    <row r="57" spans="1:9" ht="12.75">
      <c r="A57" s="230"/>
      <c r="B57" s="231"/>
      <c r="C57" s="231"/>
      <c r="D57" s="231"/>
      <c r="E57" s="231"/>
      <c r="F57" s="231"/>
      <c r="G57" s="231"/>
      <c r="H57" s="231"/>
      <c r="I57" s="232"/>
    </row>
    <row r="58" spans="1:9" ht="13.5" thickBot="1">
      <c r="A58" s="49"/>
      <c r="B58" s="49"/>
      <c r="C58" s="49"/>
      <c r="D58" s="50"/>
      <c r="E58" s="49"/>
      <c r="F58" s="49"/>
      <c r="G58" s="34"/>
      <c r="H58" s="34"/>
      <c r="I58" s="34"/>
    </row>
    <row r="59" spans="1:9" ht="13.5" thickBot="1">
      <c r="A59" s="10" t="s">
        <v>49</v>
      </c>
      <c r="B59" s="22"/>
      <c r="C59" s="22"/>
      <c r="D59" s="170" t="s">
        <v>54</v>
      </c>
      <c r="E59" s="158"/>
      <c r="F59" s="158"/>
      <c r="G59" s="158"/>
      <c r="H59" s="158"/>
      <c r="I59" s="159"/>
    </row>
    <row r="60" spans="1:10" ht="25.5">
      <c r="A60" s="73" t="s">
        <v>50</v>
      </c>
      <c r="B60" s="73">
        <v>98562</v>
      </c>
      <c r="C60" s="73" t="s">
        <v>92</v>
      </c>
      <c r="D60" s="43" t="s">
        <v>103</v>
      </c>
      <c r="E60" s="24" t="s">
        <v>26</v>
      </c>
      <c r="F60" s="145">
        <f>15*0.33</f>
        <v>4.95</v>
      </c>
      <c r="G60" s="233" t="s">
        <v>224</v>
      </c>
      <c r="H60" s="234" t="e">
        <f>ROUND(G60+G60*I5,2)</f>
        <v>#VALUE!</v>
      </c>
      <c r="I60" s="234" t="e">
        <f>F60*H60</f>
        <v>#VALUE!</v>
      </c>
      <c r="J60" s="34"/>
    </row>
    <row r="61" spans="1:10" ht="12.75">
      <c r="A61" s="230"/>
      <c r="B61" s="231"/>
      <c r="C61" s="231"/>
      <c r="D61" s="231"/>
      <c r="E61" s="231"/>
      <c r="F61" s="231"/>
      <c r="G61" s="231"/>
      <c r="H61" s="231"/>
      <c r="I61" s="232"/>
      <c r="J61" s="34" t="s">
        <v>96</v>
      </c>
    </row>
    <row r="62" spans="1:9" ht="13.5" thickBot="1">
      <c r="A62" s="49"/>
      <c r="B62" s="49"/>
      <c r="C62" s="49"/>
      <c r="D62" s="50"/>
      <c r="E62" s="49"/>
      <c r="F62" s="49"/>
      <c r="G62" s="34"/>
      <c r="H62" s="34"/>
      <c r="I62" s="34"/>
    </row>
    <row r="63" spans="1:9" ht="13.5" thickBot="1">
      <c r="A63" s="10" t="s">
        <v>53</v>
      </c>
      <c r="B63" s="22"/>
      <c r="C63" s="22"/>
      <c r="D63" s="182" t="s">
        <v>59</v>
      </c>
      <c r="E63" s="183"/>
      <c r="F63" s="183"/>
      <c r="G63" s="183"/>
      <c r="H63" s="183"/>
      <c r="I63" s="184"/>
    </row>
    <row r="64" spans="1:9" ht="29.25" customHeight="1">
      <c r="A64" s="71" t="s">
        <v>55</v>
      </c>
      <c r="B64" s="47" t="s">
        <v>97</v>
      </c>
      <c r="C64" s="25" t="s">
        <v>88</v>
      </c>
      <c r="D64" s="36" t="s">
        <v>119</v>
      </c>
      <c r="E64" s="25" t="s">
        <v>26</v>
      </c>
      <c r="F64" s="139">
        <v>40</v>
      </c>
      <c r="G64" s="233">
        <v>40</v>
      </c>
      <c r="H64" s="234"/>
      <c r="I64" s="234"/>
    </row>
    <row r="65" spans="1:9" ht="25.5">
      <c r="A65" s="71" t="s">
        <v>56</v>
      </c>
      <c r="B65" s="48" t="s">
        <v>98</v>
      </c>
      <c r="C65" s="25" t="s">
        <v>88</v>
      </c>
      <c r="D65" s="33" t="s">
        <v>104</v>
      </c>
      <c r="E65" s="24" t="s">
        <v>26</v>
      </c>
      <c r="F65" s="139">
        <v>45</v>
      </c>
      <c r="G65" s="233">
        <v>45</v>
      </c>
      <c r="H65" s="234"/>
      <c r="I65" s="234"/>
    </row>
    <row r="66" spans="1:10" ht="12.75">
      <c r="A66" s="71" t="s">
        <v>206</v>
      </c>
      <c r="B66" s="73" t="s">
        <v>105</v>
      </c>
      <c r="C66" s="24" t="s">
        <v>88</v>
      </c>
      <c r="D66" s="37" t="s">
        <v>106</v>
      </c>
      <c r="E66" s="24" t="s">
        <v>26</v>
      </c>
      <c r="F66" s="139">
        <v>85</v>
      </c>
      <c r="G66" s="233">
        <v>85</v>
      </c>
      <c r="H66" s="234"/>
      <c r="I66" s="234"/>
      <c r="J66" s="38"/>
    </row>
    <row r="67" spans="1:9" ht="12.75">
      <c r="A67" s="230"/>
      <c r="B67" s="231"/>
      <c r="C67" s="231"/>
      <c r="D67" s="231"/>
      <c r="E67" s="231"/>
      <c r="F67" s="231"/>
      <c r="G67" s="231"/>
      <c r="H67" s="231"/>
      <c r="I67" s="232"/>
    </row>
    <row r="68" spans="1:9" ht="13.5" thickBot="1">
      <c r="A68" s="49"/>
      <c r="B68" s="49"/>
      <c r="C68" s="49"/>
      <c r="D68" s="50"/>
      <c r="E68" s="49"/>
      <c r="F68" s="49"/>
      <c r="G68" s="34"/>
      <c r="H68" s="34"/>
      <c r="I68" s="34"/>
    </row>
    <row r="69" spans="1:9" ht="13.5" thickBot="1">
      <c r="A69" s="10" t="s">
        <v>58</v>
      </c>
      <c r="B69" s="22"/>
      <c r="C69" s="22"/>
      <c r="D69" s="170" t="s">
        <v>62</v>
      </c>
      <c r="E69" s="158"/>
      <c r="F69" s="158"/>
      <c r="G69" s="158"/>
      <c r="H69" s="158"/>
      <c r="I69" s="159"/>
    </row>
    <row r="70" spans="1:9" ht="38.25">
      <c r="A70" s="71" t="s">
        <v>58</v>
      </c>
      <c r="B70" s="84" t="s">
        <v>170</v>
      </c>
      <c r="C70" s="64" t="s">
        <v>91</v>
      </c>
      <c r="D70" s="75" t="s">
        <v>171</v>
      </c>
      <c r="E70" s="64" t="s">
        <v>26</v>
      </c>
      <c r="F70" s="144">
        <v>104.75</v>
      </c>
      <c r="G70" s="233">
        <v>104.75</v>
      </c>
      <c r="H70" s="234"/>
      <c r="I70" s="234"/>
    </row>
    <row r="71" spans="1:9" ht="12.75">
      <c r="A71" s="71" t="s">
        <v>60</v>
      </c>
      <c r="B71" s="84" t="s">
        <v>172</v>
      </c>
      <c r="C71" s="84" t="s">
        <v>91</v>
      </c>
      <c r="D71" s="75" t="s">
        <v>173</v>
      </c>
      <c r="E71" s="64" t="s">
        <v>51</v>
      </c>
      <c r="F71" s="144">
        <v>270</v>
      </c>
      <c r="G71" s="233">
        <v>270</v>
      </c>
      <c r="H71" s="234"/>
      <c r="I71" s="234"/>
    </row>
    <row r="72" spans="1:9" ht="12.75">
      <c r="A72" s="230"/>
      <c r="B72" s="231"/>
      <c r="C72" s="231"/>
      <c r="D72" s="231"/>
      <c r="E72" s="231"/>
      <c r="F72" s="231"/>
      <c r="G72" s="231"/>
      <c r="H72" s="231"/>
      <c r="I72" s="232"/>
    </row>
    <row r="73" spans="1:9" ht="13.5" thickBot="1">
      <c r="A73" s="49"/>
      <c r="B73" s="49"/>
      <c r="C73" s="49"/>
      <c r="D73" s="50"/>
      <c r="E73" s="49"/>
      <c r="F73" s="49"/>
      <c r="G73" s="34"/>
      <c r="H73" s="34"/>
      <c r="I73" s="34"/>
    </row>
    <row r="74" spans="1:9" ht="12.75">
      <c r="A74" s="17" t="s">
        <v>63</v>
      </c>
      <c r="B74" s="23"/>
      <c r="C74" s="23"/>
      <c r="D74" s="157" t="s">
        <v>75</v>
      </c>
      <c r="E74" s="180"/>
      <c r="F74" s="180"/>
      <c r="G74" s="180"/>
      <c r="H74" s="180"/>
      <c r="I74" s="181"/>
    </row>
    <row r="75" spans="1:10" ht="36" customHeight="1">
      <c r="A75" s="73" t="s">
        <v>64</v>
      </c>
      <c r="B75" s="73" t="s">
        <v>107</v>
      </c>
      <c r="C75" s="24" t="s">
        <v>88</v>
      </c>
      <c r="D75" s="33" t="s">
        <v>109</v>
      </c>
      <c r="E75" s="24" t="s">
        <v>26</v>
      </c>
      <c r="F75" s="54">
        <v>40</v>
      </c>
      <c r="G75" s="233">
        <v>40</v>
      </c>
      <c r="H75" s="234"/>
      <c r="I75" s="234"/>
      <c r="J75" s="38"/>
    </row>
    <row r="76" spans="1:10" ht="33.75" customHeight="1">
      <c r="A76" s="73" t="s">
        <v>65</v>
      </c>
      <c r="B76" s="73" t="s">
        <v>107</v>
      </c>
      <c r="C76" s="24" t="s">
        <v>88</v>
      </c>
      <c r="D76" s="75" t="s">
        <v>165</v>
      </c>
      <c r="E76" s="24" t="s">
        <v>26</v>
      </c>
      <c r="F76" s="54">
        <v>45</v>
      </c>
      <c r="G76" s="233">
        <v>45</v>
      </c>
      <c r="H76" s="234"/>
      <c r="I76" s="234"/>
      <c r="J76" s="38"/>
    </row>
    <row r="77" spans="1:10" ht="35.25" customHeight="1">
      <c r="A77" s="73" t="s">
        <v>66</v>
      </c>
      <c r="B77" s="24">
        <v>88489</v>
      </c>
      <c r="C77" s="24" t="s">
        <v>92</v>
      </c>
      <c r="D77" s="33" t="s">
        <v>110</v>
      </c>
      <c r="E77" s="24" t="s">
        <v>26</v>
      </c>
      <c r="F77" s="54">
        <v>580</v>
      </c>
      <c r="G77" s="233">
        <v>580</v>
      </c>
      <c r="H77" s="234"/>
      <c r="I77" s="234"/>
      <c r="J77" s="38"/>
    </row>
    <row r="78" spans="1:10" ht="35.25" customHeight="1">
      <c r="A78" s="73" t="s">
        <v>67</v>
      </c>
      <c r="B78" s="24">
        <v>88488</v>
      </c>
      <c r="C78" s="24" t="s">
        <v>92</v>
      </c>
      <c r="D78" s="85" t="s">
        <v>136</v>
      </c>
      <c r="E78" s="24" t="s">
        <v>26</v>
      </c>
      <c r="F78" s="54">
        <v>45</v>
      </c>
      <c r="G78" s="233">
        <v>45</v>
      </c>
      <c r="H78" s="234"/>
      <c r="I78" s="234"/>
      <c r="J78" s="38"/>
    </row>
    <row r="79" spans="1:10" ht="20.25" customHeight="1">
      <c r="A79" s="73" t="s">
        <v>68</v>
      </c>
      <c r="B79" s="73" t="s">
        <v>108</v>
      </c>
      <c r="C79" s="24" t="s">
        <v>88</v>
      </c>
      <c r="D79" s="31" t="s">
        <v>166</v>
      </c>
      <c r="E79" s="24" t="s">
        <v>26</v>
      </c>
      <c r="F79" s="54">
        <v>58.36</v>
      </c>
      <c r="G79" s="233">
        <v>58.36</v>
      </c>
      <c r="H79" s="234"/>
      <c r="I79" s="234"/>
      <c r="J79" s="44"/>
    </row>
    <row r="80" spans="1:9" ht="12.75">
      <c r="A80" s="230"/>
      <c r="B80" s="231"/>
      <c r="C80" s="231"/>
      <c r="D80" s="231"/>
      <c r="E80" s="231"/>
      <c r="F80" s="231"/>
      <c r="G80" s="231"/>
      <c r="H80" s="231"/>
      <c r="I80" s="232"/>
    </row>
    <row r="81" spans="1:9" ht="13.5" thickBot="1">
      <c r="A81" s="49"/>
      <c r="B81" s="49"/>
      <c r="C81" s="49"/>
      <c r="D81" s="50"/>
      <c r="E81" s="49"/>
      <c r="F81" s="49"/>
      <c r="G81" s="34"/>
      <c r="H81" s="34"/>
      <c r="I81" s="34"/>
    </row>
    <row r="82" spans="1:9" ht="13.5" thickBot="1">
      <c r="A82" s="10" t="s">
        <v>70</v>
      </c>
      <c r="B82" s="22"/>
      <c r="C82" s="22"/>
      <c r="D82" s="157" t="s">
        <v>78</v>
      </c>
      <c r="E82" s="158"/>
      <c r="F82" s="158"/>
      <c r="G82" s="158"/>
      <c r="H82" s="158"/>
      <c r="I82" s="159"/>
    </row>
    <row r="83" spans="1:10" ht="38.25">
      <c r="A83" s="73" t="s">
        <v>72</v>
      </c>
      <c r="B83" s="24">
        <v>97586</v>
      </c>
      <c r="C83" s="45" t="s">
        <v>92</v>
      </c>
      <c r="D83" s="33" t="s">
        <v>111</v>
      </c>
      <c r="E83" s="24" t="s">
        <v>82</v>
      </c>
      <c r="F83" s="51">
        <v>4</v>
      </c>
      <c r="G83" s="233">
        <v>4</v>
      </c>
      <c r="H83" s="234"/>
      <c r="I83" s="234"/>
      <c r="J83" s="38"/>
    </row>
    <row r="84" spans="1:10" ht="22.5" customHeight="1">
      <c r="A84" s="73" t="s">
        <v>73</v>
      </c>
      <c r="B84" s="24">
        <v>91996</v>
      </c>
      <c r="C84" s="45" t="s">
        <v>92</v>
      </c>
      <c r="D84" s="33" t="s">
        <v>112</v>
      </c>
      <c r="E84" s="24" t="s">
        <v>82</v>
      </c>
      <c r="F84" s="51">
        <v>4</v>
      </c>
      <c r="G84" s="233">
        <v>4</v>
      </c>
      <c r="H84" s="234"/>
      <c r="I84" s="234"/>
      <c r="J84" s="38"/>
    </row>
    <row r="85" spans="1:10" ht="25.5">
      <c r="A85" s="73" t="s">
        <v>74</v>
      </c>
      <c r="B85" s="24">
        <v>91953</v>
      </c>
      <c r="C85" s="45" t="s">
        <v>92</v>
      </c>
      <c r="D85" s="59" t="s">
        <v>113</v>
      </c>
      <c r="E85" s="24" t="s">
        <v>82</v>
      </c>
      <c r="F85" s="51">
        <v>1</v>
      </c>
      <c r="G85" s="233">
        <v>1</v>
      </c>
      <c r="H85" s="234"/>
      <c r="I85" s="234"/>
      <c r="J85" s="38"/>
    </row>
    <row r="86" spans="1:10" ht="25.5">
      <c r="A86" s="73" t="s">
        <v>163</v>
      </c>
      <c r="B86" s="140" t="s">
        <v>114</v>
      </c>
      <c r="C86" s="24" t="s">
        <v>91</v>
      </c>
      <c r="D86" s="75" t="s">
        <v>135</v>
      </c>
      <c r="E86" s="24" t="s">
        <v>51</v>
      </c>
      <c r="F86" s="51">
        <v>15</v>
      </c>
      <c r="G86" s="233">
        <v>15</v>
      </c>
      <c r="H86" s="234"/>
      <c r="I86" s="234"/>
      <c r="J86" s="38"/>
    </row>
    <row r="87" spans="1:10" ht="12.75">
      <c r="A87" s="73" t="s">
        <v>164</v>
      </c>
      <c r="B87" s="89">
        <v>91932</v>
      </c>
      <c r="C87" s="73" t="s">
        <v>92</v>
      </c>
      <c r="D87" s="82" t="s">
        <v>115</v>
      </c>
      <c r="E87" s="76" t="s">
        <v>51</v>
      </c>
      <c r="F87" s="51">
        <v>15</v>
      </c>
      <c r="G87" s="233">
        <v>15</v>
      </c>
      <c r="H87" s="234"/>
      <c r="I87" s="234"/>
      <c r="J87" s="38"/>
    </row>
    <row r="88" spans="1:10" ht="12.75">
      <c r="A88" s="73" t="s">
        <v>207</v>
      </c>
      <c r="B88" s="90">
        <v>91928</v>
      </c>
      <c r="C88" s="83" t="s">
        <v>92</v>
      </c>
      <c r="D88" s="42" t="s">
        <v>116</v>
      </c>
      <c r="E88" s="27" t="s">
        <v>51</v>
      </c>
      <c r="F88" s="51">
        <v>20</v>
      </c>
      <c r="G88" s="233">
        <v>20</v>
      </c>
      <c r="H88" s="234"/>
      <c r="I88" s="234"/>
      <c r="J88" s="38"/>
    </row>
    <row r="89" spans="1:10" ht="12.75">
      <c r="A89" s="73" t="s">
        <v>208</v>
      </c>
      <c r="B89" s="88">
        <v>91926</v>
      </c>
      <c r="C89" s="83" t="s">
        <v>92</v>
      </c>
      <c r="D89" s="42" t="s">
        <v>117</v>
      </c>
      <c r="E89" s="27" t="s">
        <v>51</v>
      </c>
      <c r="F89" s="51">
        <v>12</v>
      </c>
      <c r="G89" s="233">
        <v>12</v>
      </c>
      <c r="H89" s="234"/>
      <c r="I89" s="234"/>
      <c r="J89" s="38"/>
    </row>
    <row r="90" spans="1:10" ht="12.75">
      <c r="A90" s="230"/>
      <c r="B90" s="231"/>
      <c r="C90" s="231"/>
      <c r="D90" s="231"/>
      <c r="E90" s="231"/>
      <c r="F90" s="231"/>
      <c r="G90" s="231"/>
      <c r="H90" s="231"/>
      <c r="I90" s="232"/>
      <c r="J90" s="30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11"/>
      <c r="J91" s="30"/>
    </row>
    <row r="92" spans="1:9" ht="13.5" thickBot="1">
      <c r="A92" s="49"/>
      <c r="B92" s="49"/>
      <c r="C92" s="49"/>
      <c r="D92" s="50"/>
      <c r="E92" s="49"/>
      <c r="F92" s="49"/>
      <c r="G92" s="34"/>
      <c r="H92" s="34"/>
      <c r="I92" s="34"/>
    </row>
    <row r="93" spans="1:9" ht="13.5" thickBot="1">
      <c r="A93" s="10" t="s">
        <v>76</v>
      </c>
      <c r="B93" s="22"/>
      <c r="C93" s="22"/>
      <c r="D93" s="170" t="s">
        <v>209</v>
      </c>
      <c r="E93" s="158"/>
      <c r="F93" s="158"/>
      <c r="G93" s="158"/>
      <c r="H93" s="158"/>
      <c r="I93" s="159"/>
    </row>
    <row r="94" spans="1:10" ht="27.75" customHeight="1">
      <c r="A94" s="71" t="s">
        <v>77</v>
      </c>
      <c r="B94" s="71" t="s">
        <v>210</v>
      </c>
      <c r="C94" s="71" t="s">
        <v>91</v>
      </c>
      <c r="D94" s="87" t="s">
        <v>211</v>
      </c>
      <c r="E94" s="25" t="s">
        <v>26</v>
      </c>
      <c r="F94" s="91">
        <v>104.75</v>
      </c>
      <c r="G94" s="233">
        <v>104.75</v>
      </c>
      <c r="H94" s="234">
        <f>ROUND(G94+G94*I5,2)</f>
        <v>130.94</v>
      </c>
      <c r="I94" s="234">
        <f>H94*F94</f>
        <v>13715.965</v>
      </c>
      <c r="J94" s="44"/>
    </row>
    <row r="95" spans="1:9" ht="12.75">
      <c r="A95" s="230"/>
      <c r="B95" s="231"/>
      <c r="C95" s="231"/>
      <c r="D95" s="231"/>
      <c r="E95" s="231"/>
      <c r="F95" s="231"/>
      <c r="G95" s="231"/>
      <c r="H95" s="231"/>
      <c r="I95" s="232"/>
    </row>
    <row r="96" spans="1:9" ht="12.75">
      <c r="A96" s="49"/>
      <c r="B96" s="49"/>
      <c r="C96" s="49"/>
      <c r="D96" s="50"/>
      <c r="E96" s="49"/>
      <c r="F96" s="49"/>
      <c r="G96" s="34"/>
      <c r="H96" s="34"/>
      <c r="I96" s="34"/>
    </row>
    <row r="98" spans="2:8" ht="12.75">
      <c r="B98" s="65"/>
      <c r="C98" s="65"/>
      <c r="D98" s="66"/>
      <c r="E98" s="65"/>
      <c r="F98" s="65"/>
      <c r="G98" s="67"/>
      <c r="H98" s="67"/>
    </row>
    <row r="99" spans="2:8" ht="12.75">
      <c r="B99" s="68"/>
      <c r="C99" s="68"/>
      <c r="D99" s="147" t="s">
        <v>153</v>
      </c>
      <c r="E99" s="68"/>
      <c r="F99" s="68"/>
      <c r="G99" s="69"/>
      <c r="H99" s="67"/>
    </row>
    <row r="100" spans="2:8" ht="12.75">
      <c r="B100" s="65"/>
      <c r="C100" s="65"/>
      <c r="D100" s="148" t="s">
        <v>226</v>
      </c>
      <c r="E100" s="65"/>
      <c r="F100" s="65"/>
      <c r="G100" s="67"/>
      <c r="H100" s="67"/>
    </row>
  </sheetData>
  <sheetProtection/>
  <mergeCells count="80">
    <mergeCell ref="G9:I9"/>
    <mergeCell ref="G12:I12"/>
    <mergeCell ref="G23:I23"/>
    <mergeCell ref="G24:I24"/>
    <mergeCell ref="G17:I17"/>
    <mergeCell ref="G18:I18"/>
    <mergeCell ref="A1:I1"/>
    <mergeCell ref="A2:I2"/>
    <mergeCell ref="B4:H4"/>
    <mergeCell ref="B5:H5"/>
    <mergeCell ref="I5:I6"/>
    <mergeCell ref="B6:H6"/>
    <mergeCell ref="G77:I77"/>
    <mergeCell ref="G78:I78"/>
    <mergeCell ref="G79:I79"/>
    <mergeCell ref="G38:I38"/>
    <mergeCell ref="G39:I39"/>
    <mergeCell ref="A7:I7"/>
    <mergeCell ref="D11:I11"/>
    <mergeCell ref="D22:I22"/>
    <mergeCell ref="D27:I27"/>
    <mergeCell ref="G19:I19"/>
    <mergeCell ref="D74:I74"/>
    <mergeCell ref="D82:I82"/>
    <mergeCell ref="D93:I93"/>
    <mergeCell ref="A72:I72"/>
    <mergeCell ref="G83:I83"/>
    <mergeCell ref="G84:I84"/>
    <mergeCell ref="G85:I85"/>
    <mergeCell ref="A80:I80"/>
    <mergeCell ref="G75:I75"/>
    <mergeCell ref="G76:I76"/>
    <mergeCell ref="G13:I13"/>
    <mergeCell ref="G14:I14"/>
    <mergeCell ref="G15:I15"/>
    <mergeCell ref="G16:I16"/>
    <mergeCell ref="G28:I28"/>
    <mergeCell ref="A31:I31"/>
    <mergeCell ref="A25:I25"/>
    <mergeCell ref="G29:I29"/>
    <mergeCell ref="G30:I30"/>
    <mergeCell ref="A20:I20"/>
    <mergeCell ref="G35:I35"/>
    <mergeCell ref="A40:I40"/>
    <mergeCell ref="G34:I34"/>
    <mergeCell ref="G44:I44"/>
    <mergeCell ref="D33:I33"/>
    <mergeCell ref="D43:I43"/>
    <mergeCell ref="G36:I36"/>
    <mergeCell ref="G37:I37"/>
    <mergeCell ref="G45:I45"/>
    <mergeCell ref="G46:I46"/>
    <mergeCell ref="G47:I47"/>
    <mergeCell ref="A48:I48"/>
    <mergeCell ref="G51:I51"/>
    <mergeCell ref="G52:I52"/>
    <mergeCell ref="D50:I50"/>
    <mergeCell ref="G53:I53"/>
    <mergeCell ref="G54:I54"/>
    <mergeCell ref="G55:I55"/>
    <mergeCell ref="G56:I56"/>
    <mergeCell ref="A57:I57"/>
    <mergeCell ref="G60:I60"/>
    <mergeCell ref="D59:I59"/>
    <mergeCell ref="A61:I61"/>
    <mergeCell ref="G64:I64"/>
    <mergeCell ref="G65:I65"/>
    <mergeCell ref="D63:I63"/>
    <mergeCell ref="G70:I70"/>
    <mergeCell ref="G71:I71"/>
    <mergeCell ref="D69:I69"/>
    <mergeCell ref="G66:I66"/>
    <mergeCell ref="A67:I67"/>
    <mergeCell ref="A95:I95"/>
    <mergeCell ref="G86:I86"/>
    <mergeCell ref="G87:I87"/>
    <mergeCell ref="G88:I88"/>
    <mergeCell ref="G89:I89"/>
    <mergeCell ref="A90:I90"/>
    <mergeCell ref="G94:I94"/>
  </mergeCells>
  <conditionalFormatting sqref="F9:G9 F91:H9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rowBreaks count="2" manualBreakCount="2">
    <brk id="42" max="8" man="1"/>
    <brk id="7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PC</cp:lastModifiedBy>
  <cp:lastPrinted>2022-04-11T20:05:11Z</cp:lastPrinted>
  <dcterms:created xsi:type="dcterms:W3CDTF">2009-07-02T17:29:30Z</dcterms:created>
  <dcterms:modified xsi:type="dcterms:W3CDTF">2022-04-28T16:03:51Z</dcterms:modified>
  <cp:category/>
  <cp:version/>
  <cp:contentType/>
  <cp:contentStatus/>
</cp:coreProperties>
</file>